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E SKRIPSI\PERHITUNGAN EXCEL\"/>
    </mc:Choice>
  </mc:AlternateContent>
  <bookViews>
    <workbookView xWindow="0" yWindow="0" windowWidth="20490" windowHeight="7650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J37" i="5" l="1"/>
  <c r="J36" i="5"/>
  <c r="J35" i="5"/>
  <c r="J33" i="5"/>
  <c r="J32" i="5"/>
  <c r="J37" i="4"/>
  <c r="J36" i="4"/>
  <c r="J35" i="4"/>
  <c r="J33" i="4"/>
  <c r="J32" i="4"/>
  <c r="J37" i="3"/>
  <c r="J36" i="3"/>
  <c r="J35" i="3"/>
  <c r="J33" i="3"/>
  <c r="J32" i="3"/>
  <c r="J37" i="2"/>
  <c r="J36" i="2"/>
  <c r="J35" i="2"/>
  <c r="J33" i="2"/>
  <c r="J32" i="2"/>
  <c r="J38" i="1"/>
  <c r="J37" i="1"/>
  <c r="J36" i="1"/>
  <c r="J34" i="1"/>
  <c r="J33" i="1"/>
  <c r="F28" i="1" l="1"/>
  <c r="F27" i="1"/>
  <c r="F28" i="2"/>
  <c r="F27" i="2"/>
  <c r="F28" i="3"/>
  <c r="F27" i="3"/>
  <c r="F28" i="5"/>
  <c r="F27" i="5"/>
  <c r="F28" i="4"/>
  <c r="F27" i="4"/>
  <c r="F22" i="5" l="1"/>
  <c r="F22" i="4"/>
  <c r="F22" i="3"/>
  <c r="F22" i="2"/>
  <c r="F22" i="1"/>
  <c r="N24" i="2" l="1"/>
  <c r="J35" i="1" l="1"/>
  <c r="J34" i="2" l="1"/>
  <c r="J28" i="5" l="1"/>
  <c r="J26" i="5"/>
  <c r="J25" i="5"/>
  <c r="J24" i="5"/>
  <c r="J23" i="5"/>
  <c r="J22" i="5"/>
  <c r="C18" i="5"/>
  <c r="Q10" i="5"/>
  <c r="D21" i="5" s="1"/>
  <c r="K10" i="5"/>
  <c r="C21" i="5" s="1"/>
  <c r="E10" i="5"/>
  <c r="B21" i="5" s="1"/>
  <c r="Q9" i="5"/>
  <c r="D20" i="5" s="1"/>
  <c r="K9" i="5"/>
  <c r="C20" i="5" s="1"/>
  <c r="E9" i="5"/>
  <c r="B20" i="5" s="1"/>
  <c r="Q8" i="5"/>
  <c r="D19" i="5" s="1"/>
  <c r="K8" i="5"/>
  <c r="C19" i="5" s="1"/>
  <c r="E8" i="5"/>
  <c r="B19" i="5" s="1"/>
  <c r="Q7" i="5"/>
  <c r="D18" i="5" s="1"/>
  <c r="K7" i="5"/>
  <c r="E7" i="5"/>
  <c r="B18" i="5" s="1"/>
  <c r="Q6" i="5"/>
  <c r="D17" i="5" s="1"/>
  <c r="K6" i="5"/>
  <c r="C17" i="5" s="1"/>
  <c r="E6" i="5"/>
  <c r="B17" i="5" s="1"/>
  <c r="Q5" i="5"/>
  <c r="D16" i="5" s="1"/>
  <c r="K5" i="5"/>
  <c r="C16" i="5" s="1"/>
  <c r="E5" i="5"/>
  <c r="B16" i="5" s="1"/>
  <c r="J28" i="4"/>
  <c r="J26" i="4"/>
  <c r="J25" i="4"/>
  <c r="J24" i="4"/>
  <c r="J23" i="4"/>
  <c r="J22" i="4"/>
  <c r="D18" i="4"/>
  <c r="Q10" i="4"/>
  <c r="D21" i="4" s="1"/>
  <c r="K10" i="4"/>
  <c r="C21" i="4" s="1"/>
  <c r="E10" i="4"/>
  <c r="B21" i="4" s="1"/>
  <c r="Q9" i="4"/>
  <c r="D20" i="4" s="1"/>
  <c r="K9" i="4"/>
  <c r="C20" i="4" s="1"/>
  <c r="E9" i="4"/>
  <c r="B20" i="4" s="1"/>
  <c r="Q8" i="4"/>
  <c r="D19" i="4" s="1"/>
  <c r="K8" i="4"/>
  <c r="C19" i="4" s="1"/>
  <c r="E8" i="4"/>
  <c r="B19" i="4" s="1"/>
  <c r="Q7" i="4"/>
  <c r="K7" i="4"/>
  <c r="C18" i="4" s="1"/>
  <c r="E7" i="4"/>
  <c r="B18" i="4" s="1"/>
  <c r="Q6" i="4"/>
  <c r="D17" i="4" s="1"/>
  <c r="K6" i="4"/>
  <c r="C17" i="4" s="1"/>
  <c r="E6" i="4"/>
  <c r="B17" i="4" s="1"/>
  <c r="Q5" i="4"/>
  <c r="D16" i="4" s="1"/>
  <c r="K5" i="4"/>
  <c r="C16" i="4" s="1"/>
  <c r="E5" i="4"/>
  <c r="B16" i="4" s="1"/>
  <c r="E18" i="5" l="1"/>
  <c r="D27" i="5" s="1"/>
  <c r="E20" i="5"/>
  <c r="C28" i="5" s="1"/>
  <c r="F17" i="5"/>
  <c r="E17" i="5"/>
  <c r="C27" i="5" s="1"/>
  <c r="B22" i="5"/>
  <c r="F21" i="5"/>
  <c r="E21" i="5"/>
  <c r="D28" i="5" s="1"/>
  <c r="D29" i="5" s="1"/>
  <c r="C22" i="5"/>
  <c r="E16" i="5"/>
  <c r="F19" i="5"/>
  <c r="E19" i="5"/>
  <c r="B28" i="5" s="1"/>
  <c r="D22" i="5"/>
  <c r="F16" i="5"/>
  <c r="F20" i="5"/>
  <c r="F18" i="5"/>
  <c r="J27" i="5"/>
  <c r="O26" i="5" s="1"/>
  <c r="D22" i="4"/>
  <c r="E18" i="4"/>
  <c r="D27" i="4" s="1"/>
  <c r="F17" i="4"/>
  <c r="E17" i="4"/>
  <c r="C27" i="4" s="1"/>
  <c r="F21" i="4"/>
  <c r="E21" i="4"/>
  <c r="D28" i="4" s="1"/>
  <c r="D29" i="4" s="1"/>
  <c r="B22" i="4"/>
  <c r="F16" i="4"/>
  <c r="E16" i="4"/>
  <c r="P26" i="4"/>
  <c r="C22" i="4"/>
  <c r="E19" i="4"/>
  <c r="B28" i="4" s="1"/>
  <c r="F19" i="4"/>
  <c r="F20" i="4"/>
  <c r="F18" i="4"/>
  <c r="J27" i="4"/>
  <c r="E20" i="4"/>
  <c r="C28" i="4" s="1"/>
  <c r="O25" i="4"/>
  <c r="J28" i="3"/>
  <c r="J26" i="3"/>
  <c r="J25" i="3"/>
  <c r="J24" i="3"/>
  <c r="J23" i="3"/>
  <c r="J22" i="3"/>
  <c r="Q10" i="3"/>
  <c r="D21" i="3" s="1"/>
  <c r="K10" i="3"/>
  <c r="C21" i="3" s="1"/>
  <c r="E10" i="3"/>
  <c r="B21" i="3" s="1"/>
  <c r="Q9" i="3"/>
  <c r="D20" i="3" s="1"/>
  <c r="K9" i="3"/>
  <c r="C20" i="3" s="1"/>
  <c r="E9" i="3"/>
  <c r="B20" i="3" s="1"/>
  <c r="Q8" i="3"/>
  <c r="D19" i="3" s="1"/>
  <c r="K8" i="3"/>
  <c r="C19" i="3" s="1"/>
  <c r="E8" i="3"/>
  <c r="B19" i="3" s="1"/>
  <c r="Q7" i="3"/>
  <c r="D18" i="3" s="1"/>
  <c r="K7" i="3"/>
  <c r="C18" i="3" s="1"/>
  <c r="E7" i="3"/>
  <c r="B18" i="3" s="1"/>
  <c r="Q6" i="3"/>
  <c r="D17" i="3" s="1"/>
  <c r="K6" i="3"/>
  <c r="C17" i="3" s="1"/>
  <c r="E6" i="3"/>
  <c r="B17" i="3" s="1"/>
  <c r="Q5" i="3"/>
  <c r="D16" i="3" s="1"/>
  <c r="K5" i="3"/>
  <c r="C16" i="3" s="1"/>
  <c r="E5" i="3"/>
  <c r="B16" i="3" s="1"/>
  <c r="C29" i="5" l="1"/>
  <c r="E28" i="5"/>
  <c r="P25" i="5"/>
  <c r="P26" i="5"/>
  <c r="O24" i="5"/>
  <c r="O22" i="5"/>
  <c r="O25" i="5"/>
  <c r="B27" i="5"/>
  <c r="E22" i="5"/>
  <c r="J17" i="5" s="1"/>
  <c r="D30" i="5"/>
  <c r="C30" i="5"/>
  <c r="P23" i="5"/>
  <c r="P24" i="5"/>
  <c r="O23" i="5"/>
  <c r="P22" i="5"/>
  <c r="D30" i="4"/>
  <c r="C29" i="4"/>
  <c r="P24" i="4"/>
  <c r="O23" i="4"/>
  <c r="P22" i="4"/>
  <c r="P25" i="4"/>
  <c r="O26" i="4"/>
  <c r="E28" i="4"/>
  <c r="B27" i="4"/>
  <c r="E22" i="4"/>
  <c r="J17" i="4" s="1"/>
  <c r="O24" i="4"/>
  <c r="O22" i="4"/>
  <c r="P23" i="4"/>
  <c r="F21" i="3"/>
  <c r="E21" i="3"/>
  <c r="D28" i="3" s="1"/>
  <c r="E16" i="3"/>
  <c r="F16" i="3"/>
  <c r="B22" i="3"/>
  <c r="F17" i="3"/>
  <c r="E17" i="3"/>
  <c r="C27" i="3" s="1"/>
  <c r="F20" i="3"/>
  <c r="E20" i="3"/>
  <c r="C28" i="3" s="1"/>
  <c r="F19" i="3"/>
  <c r="E19" i="3"/>
  <c r="B28" i="3" s="1"/>
  <c r="C22" i="3"/>
  <c r="D22" i="3"/>
  <c r="E18" i="3"/>
  <c r="D27" i="3" s="1"/>
  <c r="D29" i="3" s="1"/>
  <c r="P23" i="3"/>
  <c r="J27" i="3"/>
  <c r="O22" i="3"/>
  <c r="F18" i="3"/>
  <c r="L38" i="2"/>
  <c r="L37" i="2"/>
  <c r="L34" i="2"/>
  <c r="J38" i="2"/>
  <c r="L39" i="1"/>
  <c r="L38" i="1"/>
  <c r="L35" i="1"/>
  <c r="L34" i="1"/>
  <c r="J39" i="1"/>
  <c r="B29" i="5" l="1"/>
  <c r="K25" i="5" s="1"/>
  <c r="L25" i="5" s="1"/>
  <c r="E27" i="5"/>
  <c r="K24" i="5" s="1"/>
  <c r="L24" i="5" s="1"/>
  <c r="K28" i="5"/>
  <c r="K22" i="5"/>
  <c r="L22" i="5" s="1"/>
  <c r="K23" i="5"/>
  <c r="B29" i="4"/>
  <c r="K25" i="4" s="1"/>
  <c r="L25" i="4" s="1"/>
  <c r="E27" i="4"/>
  <c r="K24" i="4" s="1"/>
  <c r="L24" i="4" s="1"/>
  <c r="K23" i="4"/>
  <c r="K28" i="4"/>
  <c r="K22" i="4"/>
  <c r="L22" i="4" s="1"/>
  <c r="C30" i="4"/>
  <c r="E28" i="3"/>
  <c r="C29" i="3"/>
  <c r="P25" i="3"/>
  <c r="O24" i="3"/>
  <c r="P24" i="3"/>
  <c r="O23" i="3"/>
  <c r="B27" i="3"/>
  <c r="E22" i="3"/>
  <c r="J17" i="3" s="1"/>
  <c r="P26" i="3"/>
  <c r="O25" i="3"/>
  <c r="O26" i="3"/>
  <c r="D30" i="3"/>
  <c r="P22" i="3"/>
  <c r="K26" i="5" l="1"/>
  <c r="L26" i="5" s="1"/>
  <c r="L23" i="5"/>
  <c r="E29" i="5"/>
  <c r="B30" i="5"/>
  <c r="K27" i="5"/>
  <c r="L27" i="5" s="1"/>
  <c r="M22" i="5" s="1"/>
  <c r="N22" i="5" s="1"/>
  <c r="K27" i="4"/>
  <c r="L27" i="4" s="1"/>
  <c r="M25" i="4" s="1"/>
  <c r="N25" i="4" s="1"/>
  <c r="B30" i="4"/>
  <c r="E29" i="4"/>
  <c r="K26" i="4"/>
  <c r="L26" i="4" s="1"/>
  <c r="L23" i="4"/>
  <c r="K23" i="3"/>
  <c r="K28" i="3"/>
  <c r="K22" i="3"/>
  <c r="L22" i="3" s="1"/>
  <c r="B29" i="3"/>
  <c r="E27" i="3"/>
  <c r="C30" i="3"/>
  <c r="J28" i="2"/>
  <c r="J25" i="2"/>
  <c r="O25" i="2" s="1"/>
  <c r="J24" i="2"/>
  <c r="J23" i="2"/>
  <c r="J26" i="2" s="1"/>
  <c r="J22" i="2"/>
  <c r="J27" i="2" s="1"/>
  <c r="Q10" i="2"/>
  <c r="D21" i="2" s="1"/>
  <c r="K10" i="2"/>
  <c r="C21" i="2" s="1"/>
  <c r="E10" i="2"/>
  <c r="B21" i="2" s="1"/>
  <c r="Q9" i="2"/>
  <c r="D20" i="2" s="1"/>
  <c r="K9" i="2"/>
  <c r="C20" i="2" s="1"/>
  <c r="E9" i="2"/>
  <c r="B20" i="2" s="1"/>
  <c r="Q8" i="2"/>
  <c r="D19" i="2" s="1"/>
  <c r="K8" i="2"/>
  <c r="C19" i="2" s="1"/>
  <c r="E8" i="2"/>
  <c r="B19" i="2" s="1"/>
  <c r="Q7" i="2"/>
  <c r="D18" i="2" s="1"/>
  <c r="K7" i="2"/>
  <c r="C18" i="2" s="1"/>
  <c r="E7" i="2"/>
  <c r="B18" i="2" s="1"/>
  <c r="Q6" i="2"/>
  <c r="D17" i="2" s="1"/>
  <c r="K6" i="2"/>
  <c r="C17" i="2" s="1"/>
  <c r="E6" i="2"/>
  <c r="B17" i="2" s="1"/>
  <c r="Q5" i="2"/>
  <c r="D16" i="2" s="1"/>
  <c r="K5" i="2"/>
  <c r="C16" i="2" s="1"/>
  <c r="E5" i="2"/>
  <c r="B16" i="2" s="1"/>
  <c r="M26" i="5" l="1"/>
  <c r="N26" i="5" s="1"/>
  <c r="M23" i="5"/>
  <c r="N23" i="5" s="1"/>
  <c r="J34" i="5"/>
  <c r="J38" i="5"/>
  <c r="M24" i="5"/>
  <c r="N24" i="5" s="1"/>
  <c r="M25" i="5"/>
  <c r="N25" i="5" s="1"/>
  <c r="M23" i="4"/>
  <c r="N23" i="4" s="1"/>
  <c r="M24" i="4"/>
  <c r="N24" i="4" s="1"/>
  <c r="J38" i="4"/>
  <c r="J34" i="4"/>
  <c r="M26" i="4"/>
  <c r="N26" i="4" s="1"/>
  <c r="M22" i="4"/>
  <c r="N22" i="4" s="1"/>
  <c r="E29" i="3"/>
  <c r="K27" i="3"/>
  <c r="L27" i="3" s="1"/>
  <c r="B30" i="3"/>
  <c r="K25" i="3"/>
  <c r="L25" i="3" s="1"/>
  <c r="L23" i="3"/>
  <c r="K24" i="3"/>
  <c r="L24" i="3" s="1"/>
  <c r="C22" i="2"/>
  <c r="D22" i="2"/>
  <c r="F18" i="2"/>
  <c r="E18" i="2"/>
  <c r="D27" i="2" s="1"/>
  <c r="F17" i="2"/>
  <c r="E17" i="2"/>
  <c r="C27" i="2" s="1"/>
  <c r="F21" i="2"/>
  <c r="E21" i="2"/>
  <c r="D28" i="2" s="1"/>
  <c r="P26" i="2"/>
  <c r="O26" i="2"/>
  <c r="E19" i="2"/>
  <c r="B28" i="2" s="1"/>
  <c r="F19" i="2"/>
  <c r="P25" i="2"/>
  <c r="O24" i="2"/>
  <c r="B22" i="2"/>
  <c r="E16" i="2"/>
  <c r="F16" i="2"/>
  <c r="F20" i="2"/>
  <c r="E20" i="2"/>
  <c r="C28" i="2" s="1"/>
  <c r="P24" i="2"/>
  <c r="O22" i="2"/>
  <c r="P23" i="2"/>
  <c r="P22" i="2"/>
  <c r="O23" i="2"/>
  <c r="J28" i="1"/>
  <c r="J25" i="1"/>
  <c r="P25" i="1" s="1"/>
  <c r="J24" i="1"/>
  <c r="P24" i="1" s="1"/>
  <c r="J23" i="1"/>
  <c r="J26" i="1" s="1"/>
  <c r="J22" i="1"/>
  <c r="J27" i="1" s="1"/>
  <c r="Q10" i="1"/>
  <c r="D21" i="1" s="1"/>
  <c r="K10" i="1"/>
  <c r="C21" i="1" s="1"/>
  <c r="E10" i="1"/>
  <c r="B21" i="1" s="1"/>
  <c r="Q9" i="1"/>
  <c r="D20" i="1" s="1"/>
  <c r="K9" i="1"/>
  <c r="C20" i="1" s="1"/>
  <c r="E9" i="1"/>
  <c r="B20" i="1" s="1"/>
  <c r="Q8" i="1"/>
  <c r="D19" i="1" s="1"/>
  <c r="K8" i="1"/>
  <c r="C19" i="1" s="1"/>
  <c r="E8" i="1"/>
  <c r="B19" i="1" s="1"/>
  <c r="Q7" i="1"/>
  <c r="D18" i="1" s="1"/>
  <c r="K7" i="1"/>
  <c r="C18" i="1" s="1"/>
  <c r="E7" i="1"/>
  <c r="B18" i="1" s="1"/>
  <c r="Q6" i="1"/>
  <c r="D17" i="1" s="1"/>
  <c r="K6" i="1"/>
  <c r="C17" i="1" s="1"/>
  <c r="E6" i="1"/>
  <c r="B17" i="1" s="1"/>
  <c r="Q5" i="1"/>
  <c r="D16" i="1" s="1"/>
  <c r="K5" i="1"/>
  <c r="C16" i="1" s="1"/>
  <c r="E5" i="1"/>
  <c r="B16" i="1" s="1"/>
  <c r="L38" i="5" l="1"/>
  <c r="L37" i="5"/>
  <c r="L33" i="5"/>
  <c r="L34" i="5"/>
  <c r="L33" i="4"/>
  <c r="L34" i="4"/>
  <c r="L38" i="4"/>
  <c r="L37" i="4"/>
  <c r="M24" i="3"/>
  <c r="N24" i="3" s="1"/>
  <c r="K26" i="3"/>
  <c r="L26" i="3" s="1"/>
  <c r="M26" i="3" s="1"/>
  <c r="N26" i="3" s="1"/>
  <c r="M23" i="3"/>
  <c r="N23" i="3" s="1"/>
  <c r="J38" i="3"/>
  <c r="J34" i="3"/>
  <c r="M25" i="3"/>
  <c r="N25" i="3" s="1"/>
  <c r="M22" i="3"/>
  <c r="N22" i="3" s="1"/>
  <c r="C29" i="2"/>
  <c r="C30" i="2" s="1"/>
  <c r="B27" i="2"/>
  <c r="E22" i="2"/>
  <c r="J17" i="2" s="1"/>
  <c r="D29" i="2"/>
  <c r="D30" i="2" s="1"/>
  <c r="E28" i="2"/>
  <c r="E17" i="1"/>
  <c r="C27" i="1" s="1"/>
  <c r="F17" i="1"/>
  <c r="F21" i="1"/>
  <c r="E21" i="1"/>
  <c r="D28" i="1" s="1"/>
  <c r="O26" i="1"/>
  <c r="P26" i="1"/>
  <c r="E20" i="1"/>
  <c r="C28" i="1" s="1"/>
  <c r="F20" i="1"/>
  <c r="E19" i="1"/>
  <c r="B28" i="1" s="1"/>
  <c r="C22" i="1"/>
  <c r="F16" i="1"/>
  <c r="D22" i="1"/>
  <c r="F18" i="1"/>
  <c r="E18" i="1"/>
  <c r="D27" i="1" s="1"/>
  <c r="B22" i="1"/>
  <c r="P23" i="1"/>
  <c r="P22" i="1"/>
  <c r="O22" i="1"/>
  <c r="O25" i="1"/>
  <c r="F19" i="1"/>
  <c r="O24" i="1"/>
  <c r="E16" i="1"/>
  <c r="O23" i="1"/>
  <c r="L33" i="3" l="1"/>
  <c r="L34" i="3"/>
  <c r="L38" i="3"/>
  <c r="L37" i="3"/>
  <c r="K23" i="2"/>
  <c r="K28" i="2"/>
  <c r="K22" i="2"/>
  <c r="L22" i="2" s="1"/>
  <c r="B29" i="2"/>
  <c r="B30" i="2" s="1"/>
  <c r="E27" i="2"/>
  <c r="E29" i="2" s="1"/>
  <c r="B27" i="1"/>
  <c r="E22" i="1"/>
  <c r="J17" i="1" s="1"/>
  <c r="D29" i="1"/>
  <c r="D30" i="1" s="1"/>
  <c r="E28" i="1"/>
  <c r="C29" i="1"/>
  <c r="C30" i="1" s="1"/>
  <c r="K24" i="2" l="1"/>
  <c r="L24" i="2" s="1"/>
  <c r="K27" i="2"/>
  <c r="L27" i="2" s="1"/>
  <c r="K25" i="2"/>
  <c r="L25" i="2" s="1"/>
  <c r="L23" i="2"/>
  <c r="K23" i="1"/>
  <c r="K22" i="1"/>
  <c r="L22" i="1" s="1"/>
  <c r="K28" i="1"/>
  <c r="B29" i="1"/>
  <c r="B30" i="1" s="1"/>
  <c r="E27" i="1"/>
  <c r="E29" i="1" s="1"/>
  <c r="M24" i="2" l="1"/>
  <c r="K26" i="2"/>
  <c r="L26" i="2" s="1"/>
  <c r="M26" i="2" s="1"/>
  <c r="N26" i="2" s="1"/>
  <c r="M22" i="2"/>
  <c r="N22" i="2" s="1"/>
  <c r="M23" i="2"/>
  <c r="N23" i="2" s="1"/>
  <c r="M25" i="2"/>
  <c r="N25" i="2" s="1"/>
  <c r="K27" i="1"/>
  <c r="L27" i="1" s="1"/>
  <c r="M22" i="1" s="1"/>
  <c r="N22" i="1" s="1"/>
  <c r="K24" i="1"/>
  <c r="L24" i="1" s="1"/>
  <c r="M24" i="1" s="1"/>
  <c r="N24" i="1" s="1"/>
  <c r="K25" i="1"/>
  <c r="L25" i="1" s="1"/>
  <c r="L23" i="1"/>
  <c r="M23" i="1" l="1"/>
  <c r="N23" i="1" s="1"/>
  <c r="M25" i="1"/>
  <c r="N25" i="1" s="1"/>
  <c r="K26" i="1"/>
  <c r="L26" i="1" s="1"/>
  <c r="M26" i="1" s="1"/>
  <c r="N26" i="1" s="1"/>
</calcChain>
</file>

<file path=xl/sharedStrings.xml><?xml version="1.0" encoding="utf-8"?>
<sst xmlns="http://schemas.openxmlformats.org/spreadsheetml/2006/main" count="450" uniqueCount="48">
  <si>
    <t>Perlakuan</t>
  </si>
  <si>
    <t>Ulangan 1</t>
  </si>
  <si>
    <t>Rata-Rata</t>
  </si>
  <si>
    <t>Ulangan 2</t>
  </si>
  <si>
    <t>Ulangan 3</t>
  </si>
  <si>
    <t>P1D1</t>
  </si>
  <si>
    <t>P1D2</t>
  </si>
  <si>
    <t>P1D3</t>
  </si>
  <si>
    <t>P2D1</t>
  </si>
  <si>
    <t>P2D2</t>
  </si>
  <si>
    <t>P2D3</t>
  </si>
  <si>
    <t>Rata-Rata Tinggi Tanaman Bayam Merah</t>
  </si>
  <si>
    <t>Tabel Anova RAK Faktorial</t>
  </si>
  <si>
    <t>Ulangan</t>
  </si>
  <si>
    <t>Jumlah</t>
  </si>
  <si>
    <t>p</t>
  </si>
  <si>
    <t>d</t>
  </si>
  <si>
    <t>r</t>
  </si>
  <si>
    <t>Fk</t>
  </si>
  <si>
    <t>Analisis Ragam</t>
  </si>
  <si>
    <t>SK</t>
  </si>
  <si>
    <t>db</t>
  </si>
  <si>
    <t>JK</t>
  </si>
  <si>
    <t>KT</t>
  </si>
  <si>
    <t>Fhitung</t>
  </si>
  <si>
    <t>Tanda</t>
  </si>
  <si>
    <t>F 5%</t>
  </si>
  <si>
    <t>F1%</t>
  </si>
  <si>
    <t>Total</t>
  </si>
  <si>
    <t>Kelompok</t>
  </si>
  <si>
    <t>Tabel Dua Arah</t>
  </si>
  <si>
    <t>P</t>
  </si>
  <si>
    <t>D</t>
  </si>
  <si>
    <t>D1</t>
  </si>
  <si>
    <t>D2</t>
  </si>
  <si>
    <t>D3</t>
  </si>
  <si>
    <t>P1</t>
  </si>
  <si>
    <t>Galat</t>
  </si>
  <si>
    <t>P2</t>
  </si>
  <si>
    <t xml:space="preserve">Tinggi Tanaman Bayam Merah </t>
  </si>
  <si>
    <t>PD</t>
  </si>
  <si>
    <t>Rerata</t>
  </si>
  <si>
    <t>BNJ</t>
  </si>
  <si>
    <t>sd(2;10)</t>
  </si>
  <si>
    <t>Notasi</t>
  </si>
  <si>
    <t>a</t>
  </si>
  <si>
    <t>sd(3;10)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</si>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</sst>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6" xfId="0" applyBorder="1"/>
    <xf numFmtId="2" fontId="0" fillId="0" borderId="6" xfId="0" applyNumberFormat="1" applyBorder="1"/>
    <xf numFmtId="0" fontId="0" fillId="0" borderId="0" xfId="0" applyBorder="1"/>
    <xf numFmtId="164" fontId="0" fillId="0" borderId="6" xfId="0" applyNumberFormat="1" applyBorder="1"/>
    <xf numFmtId="0" fontId="0" fillId="2" borderId="6" xfId="0" applyFill="1" applyBorder="1"/>
    <xf numFmtId="0" fontId="0" fillId="3" borderId="6" xfId="0" applyFill="1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/>
    <xf numFmtId="0" fontId="0" fillId="0" borderId="0" xfId="0" applyFill="1"/>
    <xf numFmtId="165" fontId="0" fillId="0" borderId="6" xfId="0" applyNumberFormat="1" applyBorder="1"/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A21" workbookViewId="0">
      <selection activeCell="C41" sqref="C41:C42"/>
    </sheetView>
  </sheetViews>
  <sheetFormatPr defaultRowHeight="15" x14ac:dyDescent="0.25"/>
  <cols>
    <col min="1" max="1" width="9.85546875" customWidth="1"/>
    <col min="7" max="7" width="10" customWidth="1"/>
    <col min="9" max="9" width="9.5703125" customWidth="1"/>
    <col min="13" max="13" width="10.42578125" customWidth="1"/>
  </cols>
  <sheetData>
    <row r="1" spans="1:17" x14ac:dyDescent="0.25">
      <c r="A1" t="s">
        <v>39</v>
      </c>
    </row>
    <row r="3" spans="1:17" x14ac:dyDescent="0.25">
      <c r="A3" s="11" t="s">
        <v>0</v>
      </c>
      <c r="B3" s="13" t="s">
        <v>1</v>
      </c>
      <c r="C3" s="14"/>
      <c r="D3" s="15"/>
      <c r="E3" s="11" t="s">
        <v>2</v>
      </c>
      <c r="G3" s="11" t="s">
        <v>0</v>
      </c>
      <c r="H3" s="13" t="s">
        <v>3</v>
      </c>
      <c r="I3" s="14"/>
      <c r="J3" s="15"/>
      <c r="K3" s="11" t="s">
        <v>2</v>
      </c>
      <c r="M3" s="11" t="s">
        <v>0</v>
      </c>
      <c r="N3" s="13" t="s">
        <v>4</v>
      </c>
      <c r="O3" s="14"/>
      <c r="P3" s="15"/>
      <c r="Q3" s="11" t="s">
        <v>2</v>
      </c>
    </row>
    <row r="4" spans="1:17" x14ac:dyDescent="0.25">
      <c r="A4" s="12"/>
      <c r="B4" s="6">
        <v>1</v>
      </c>
      <c r="C4" s="6">
        <v>2</v>
      </c>
      <c r="D4" s="6">
        <v>3</v>
      </c>
      <c r="E4" s="12"/>
      <c r="G4" s="12"/>
      <c r="H4" s="6">
        <v>1</v>
      </c>
      <c r="I4" s="6">
        <v>2</v>
      </c>
      <c r="J4" s="6">
        <v>3</v>
      </c>
      <c r="K4" s="12"/>
      <c r="M4" s="12"/>
      <c r="N4" s="6">
        <v>1</v>
      </c>
      <c r="O4" s="6">
        <v>2</v>
      </c>
      <c r="P4" s="6">
        <v>3</v>
      </c>
      <c r="Q4" s="12"/>
    </row>
    <row r="5" spans="1:17" x14ac:dyDescent="0.25">
      <c r="A5" s="1" t="s">
        <v>5</v>
      </c>
      <c r="B5" s="1">
        <v>2.5</v>
      </c>
      <c r="C5" s="1">
        <v>2.5</v>
      </c>
      <c r="D5" s="1">
        <v>2.5</v>
      </c>
      <c r="E5" s="2">
        <f>AVERAGE(B5:D5)</f>
        <v>2.5</v>
      </c>
      <c r="G5" s="1" t="s">
        <v>5</v>
      </c>
      <c r="H5" s="1">
        <v>2</v>
      </c>
      <c r="I5" s="1">
        <v>2.5</v>
      </c>
      <c r="J5" s="1">
        <v>2</v>
      </c>
      <c r="K5" s="4">
        <f>AVERAGE(H5:J5)</f>
        <v>2.1666666666666665</v>
      </c>
      <c r="M5" s="1" t="s">
        <v>5</v>
      </c>
      <c r="N5" s="1">
        <v>3</v>
      </c>
      <c r="O5" s="1">
        <v>2</v>
      </c>
      <c r="P5" s="1">
        <v>2</v>
      </c>
      <c r="Q5" s="2">
        <f>AVERAGE(N5:P5)</f>
        <v>2.3333333333333335</v>
      </c>
    </row>
    <row r="6" spans="1:17" x14ac:dyDescent="0.25">
      <c r="A6" s="1" t="s">
        <v>6</v>
      </c>
      <c r="B6" s="1">
        <v>3</v>
      </c>
      <c r="C6" s="1">
        <v>3</v>
      </c>
      <c r="D6" s="1">
        <v>3</v>
      </c>
      <c r="E6" s="2">
        <f t="shared" ref="E6:E10" si="0">AVERAGE(B6:D6)</f>
        <v>3</v>
      </c>
      <c r="G6" s="1" t="s">
        <v>6</v>
      </c>
      <c r="H6" s="1">
        <v>2</v>
      </c>
      <c r="I6" s="1">
        <v>2</v>
      </c>
      <c r="J6" s="1">
        <v>2</v>
      </c>
      <c r="K6" s="2">
        <f t="shared" ref="K6:K10" si="1">AVERAGE(H6:J6)</f>
        <v>2</v>
      </c>
      <c r="M6" s="1" t="s">
        <v>6</v>
      </c>
      <c r="N6" s="1">
        <v>2</v>
      </c>
      <c r="O6" s="1">
        <v>2</v>
      </c>
      <c r="P6" s="1">
        <v>2</v>
      </c>
      <c r="Q6" s="2">
        <f t="shared" ref="Q6:Q10" si="2">AVERAGE(N6:P6)</f>
        <v>2</v>
      </c>
    </row>
    <row r="7" spans="1:17" x14ac:dyDescent="0.25">
      <c r="A7" s="1" t="s">
        <v>7</v>
      </c>
      <c r="B7" s="1">
        <v>2</v>
      </c>
      <c r="C7" s="1">
        <v>2</v>
      </c>
      <c r="D7" s="1">
        <v>2</v>
      </c>
      <c r="E7" s="1">
        <f t="shared" si="0"/>
        <v>2</v>
      </c>
      <c r="G7" s="1" t="s">
        <v>7</v>
      </c>
      <c r="H7" s="1">
        <v>2</v>
      </c>
      <c r="I7" s="1">
        <v>2</v>
      </c>
      <c r="J7" s="1">
        <v>2</v>
      </c>
      <c r="K7" s="1">
        <f t="shared" si="1"/>
        <v>2</v>
      </c>
      <c r="M7" s="1" t="s">
        <v>7</v>
      </c>
      <c r="N7" s="1">
        <v>2</v>
      </c>
      <c r="O7" s="1">
        <v>2</v>
      </c>
      <c r="P7" s="1">
        <v>2</v>
      </c>
      <c r="Q7" s="1">
        <f t="shared" si="2"/>
        <v>2</v>
      </c>
    </row>
    <row r="8" spans="1:17" x14ac:dyDescent="0.25">
      <c r="A8" s="1" t="s">
        <v>8</v>
      </c>
      <c r="B8" s="1">
        <v>1.5</v>
      </c>
      <c r="C8" s="1">
        <v>2</v>
      </c>
      <c r="D8" s="1">
        <v>2</v>
      </c>
      <c r="E8" s="2">
        <f t="shared" si="0"/>
        <v>1.8333333333333333</v>
      </c>
      <c r="G8" s="1" t="s">
        <v>8</v>
      </c>
      <c r="H8" s="1">
        <v>1.5</v>
      </c>
      <c r="I8" s="1">
        <v>2</v>
      </c>
      <c r="J8" s="1">
        <v>2</v>
      </c>
      <c r="K8" s="2">
        <f t="shared" si="1"/>
        <v>1.8333333333333333</v>
      </c>
      <c r="M8" s="1" t="s">
        <v>8</v>
      </c>
      <c r="N8" s="1">
        <v>1.5</v>
      </c>
      <c r="O8" s="1">
        <v>2</v>
      </c>
      <c r="P8" s="1">
        <v>2</v>
      </c>
      <c r="Q8" s="2">
        <f t="shared" si="2"/>
        <v>1.8333333333333333</v>
      </c>
    </row>
    <row r="9" spans="1:17" x14ac:dyDescent="0.25">
      <c r="A9" s="1" t="s">
        <v>9</v>
      </c>
      <c r="B9" s="1">
        <v>2</v>
      </c>
      <c r="C9" s="1">
        <v>3</v>
      </c>
      <c r="D9" s="1">
        <v>2</v>
      </c>
      <c r="E9" s="2">
        <f t="shared" si="0"/>
        <v>2.3333333333333335</v>
      </c>
      <c r="G9" s="1" t="s">
        <v>9</v>
      </c>
      <c r="H9" s="1">
        <v>2</v>
      </c>
      <c r="I9" s="1">
        <v>2.2999999999999998</v>
      </c>
      <c r="J9" s="1">
        <v>2</v>
      </c>
      <c r="K9" s="1">
        <f t="shared" si="1"/>
        <v>2.1</v>
      </c>
      <c r="M9" s="1" t="s">
        <v>9</v>
      </c>
      <c r="N9" s="1">
        <v>2</v>
      </c>
      <c r="O9" s="1">
        <v>2</v>
      </c>
      <c r="P9" s="1">
        <v>2</v>
      </c>
      <c r="Q9" s="2">
        <f t="shared" si="2"/>
        <v>2</v>
      </c>
    </row>
    <row r="10" spans="1:17" x14ac:dyDescent="0.25">
      <c r="A10" s="1" t="s">
        <v>10</v>
      </c>
      <c r="B10" s="1">
        <v>2</v>
      </c>
      <c r="C10" s="1">
        <v>2</v>
      </c>
      <c r="D10" s="1">
        <v>2.5</v>
      </c>
      <c r="E10" s="2">
        <f t="shared" si="0"/>
        <v>2.1666666666666665</v>
      </c>
      <c r="G10" s="1" t="s">
        <v>10</v>
      </c>
      <c r="H10" s="1">
        <v>2.5</v>
      </c>
      <c r="I10" s="1">
        <v>2.5</v>
      </c>
      <c r="J10" s="1">
        <v>2.5</v>
      </c>
      <c r="K10" s="2">
        <f t="shared" si="1"/>
        <v>2.5</v>
      </c>
      <c r="M10" s="1" t="s">
        <v>10</v>
      </c>
      <c r="N10" s="1">
        <v>2</v>
      </c>
      <c r="O10" s="1">
        <v>1.5</v>
      </c>
      <c r="P10" s="1">
        <v>1.5</v>
      </c>
      <c r="Q10" s="2">
        <f t="shared" si="2"/>
        <v>1.6666666666666667</v>
      </c>
    </row>
    <row r="12" spans="1:17" x14ac:dyDescent="0.25">
      <c r="A12" t="s">
        <v>11</v>
      </c>
      <c r="I12" t="s">
        <v>12</v>
      </c>
    </row>
    <row r="14" spans="1:17" x14ac:dyDescent="0.25">
      <c r="A14" s="11" t="s">
        <v>0</v>
      </c>
      <c r="B14" s="16" t="s">
        <v>13</v>
      </c>
      <c r="C14" s="17"/>
      <c r="D14" s="18"/>
      <c r="E14" s="11" t="s">
        <v>14</v>
      </c>
      <c r="F14" s="11" t="s">
        <v>2</v>
      </c>
      <c r="I14" s="1" t="s">
        <v>15</v>
      </c>
      <c r="J14" s="1">
        <v>2</v>
      </c>
    </row>
    <row r="15" spans="1:17" x14ac:dyDescent="0.25">
      <c r="A15" s="12"/>
      <c r="B15" s="6">
        <v>1</v>
      </c>
      <c r="C15" s="6">
        <v>2</v>
      </c>
      <c r="D15" s="6">
        <v>3</v>
      </c>
      <c r="E15" s="12"/>
      <c r="F15" s="12"/>
      <c r="H15" s="3"/>
      <c r="I15" s="1" t="s">
        <v>16</v>
      </c>
      <c r="J15" s="1">
        <v>3</v>
      </c>
      <c r="Q15" s="3"/>
    </row>
    <row r="16" spans="1:17" x14ac:dyDescent="0.25">
      <c r="A16" s="1" t="s">
        <v>5</v>
      </c>
      <c r="B16" s="2">
        <f t="shared" ref="B16:B21" si="3">(E5)</f>
        <v>2.5</v>
      </c>
      <c r="C16" s="2">
        <f t="shared" ref="C16:C21" si="4">(K5)</f>
        <v>2.1666666666666665</v>
      </c>
      <c r="D16" s="2">
        <f>(Q5)</f>
        <v>2.3333333333333335</v>
      </c>
      <c r="E16" s="2">
        <f>SUM(B16:D16)</f>
        <v>7</v>
      </c>
      <c r="F16" s="2">
        <f>AVERAGE(B16:D16)</f>
        <v>2.3333333333333335</v>
      </c>
      <c r="I16" s="1" t="s">
        <v>17</v>
      </c>
      <c r="J16" s="1">
        <v>3</v>
      </c>
    </row>
    <row r="17" spans="1:17" x14ac:dyDescent="0.25">
      <c r="A17" s="1" t="s">
        <v>6</v>
      </c>
      <c r="B17" s="2">
        <f t="shared" si="3"/>
        <v>3</v>
      </c>
      <c r="C17" s="2">
        <f t="shared" si="4"/>
        <v>2</v>
      </c>
      <c r="D17" s="2">
        <f t="shared" ref="D17:D20" si="5">(Q6)</f>
        <v>2</v>
      </c>
      <c r="E17" s="2">
        <f t="shared" ref="E17:E21" si="6">SUM(B17:D17)</f>
        <v>7</v>
      </c>
      <c r="F17" s="2">
        <f t="shared" ref="F17:F21" si="7">AVERAGE(B17:D17)</f>
        <v>2.3333333333333335</v>
      </c>
      <c r="H17" s="3"/>
      <c r="I17" s="1" t="s">
        <v>18</v>
      </c>
      <c r="J17" s="4">
        <f>(E22^2)/(J14*J15*J16)</f>
        <v>81.352098765432103</v>
      </c>
    </row>
    <row r="18" spans="1:17" x14ac:dyDescent="0.25">
      <c r="A18" s="1" t="s">
        <v>7</v>
      </c>
      <c r="B18" s="1">
        <f t="shared" si="3"/>
        <v>2</v>
      </c>
      <c r="C18" s="1">
        <f t="shared" si="4"/>
        <v>2</v>
      </c>
      <c r="D18" s="1">
        <f t="shared" si="5"/>
        <v>2</v>
      </c>
      <c r="E18" s="1">
        <f t="shared" si="6"/>
        <v>6</v>
      </c>
      <c r="F18" s="1">
        <f t="shared" si="7"/>
        <v>2</v>
      </c>
    </row>
    <row r="19" spans="1:17" x14ac:dyDescent="0.25">
      <c r="A19" s="1" t="s">
        <v>8</v>
      </c>
      <c r="B19" s="2">
        <f t="shared" si="3"/>
        <v>1.8333333333333333</v>
      </c>
      <c r="C19" s="2">
        <f t="shared" si="4"/>
        <v>1.8333333333333333</v>
      </c>
      <c r="D19" s="2">
        <f t="shared" si="5"/>
        <v>1.8333333333333333</v>
      </c>
      <c r="E19" s="2">
        <f t="shared" si="6"/>
        <v>5.5</v>
      </c>
      <c r="F19" s="2">
        <f t="shared" si="7"/>
        <v>1.8333333333333333</v>
      </c>
      <c r="I19" t="s">
        <v>19</v>
      </c>
    </row>
    <row r="20" spans="1:17" x14ac:dyDescent="0.25">
      <c r="A20" s="1" t="s">
        <v>9</v>
      </c>
      <c r="B20" s="2">
        <f t="shared" si="3"/>
        <v>2.3333333333333335</v>
      </c>
      <c r="C20" s="1">
        <f t="shared" si="4"/>
        <v>2.1</v>
      </c>
      <c r="D20" s="2">
        <f t="shared" si="5"/>
        <v>2</v>
      </c>
      <c r="E20" s="2">
        <f t="shared" si="6"/>
        <v>6.4333333333333336</v>
      </c>
      <c r="F20" s="2">
        <f t="shared" si="7"/>
        <v>2.1444444444444444</v>
      </c>
      <c r="Q20" s="3"/>
    </row>
    <row r="21" spans="1:17" x14ac:dyDescent="0.25">
      <c r="A21" s="1" t="s">
        <v>10</v>
      </c>
      <c r="B21" s="2">
        <f t="shared" si="3"/>
        <v>2.1666666666666665</v>
      </c>
      <c r="C21" s="2">
        <f t="shared" si="4"/>
        <v>2.5</v>
      </c>
      <c r="D21" s="2">
        <f>(Q10)</f>
        <v>1.6666666666666667</v>
      </c>
      <c r="E21" s="2">
        <f t="shared" si="6"/>
        <v>6.333333333333333</v>
      </c>
      <c r="F21" s="2">
        <f t="shared" si="7"/>
        <v>2.1111111111111112</v>
      </c>
      <c r="I21" s="7" t="s">
        <v>20</v>
      </c>
      <c r="J21" s="7" t="s">
        <v>21</v>
      </c>
      <c r="K21" s="7" t="s">
        <v>22</v>
      </c>
      <c r="L21" s="7" t="s">
        <v>23</v>
      </c>
      <c r="M21" s="7" t="s">
        <v>24</v>
      </c>
      <c r="N21" s="7" t="s">
        <v>25</v>
      </c>
      <c r="O21" s="7" t="s">
        <v>26</v>
      </c>
      <c r="P21" s="7" t="s">
        <v>27</v>
      </c>
    </row>
    <row r="22" spans="1:17" x14ac:dyDescent="0.25">
      <c r="A22" s="1" t="s">
        <v>28</v>
      </c>
      <c r="B22" s="2">
        <f>SUM(B16:B21)</f>
        <v>13.833333333333334</v>
      </c>
      <c r="C22" s="2">
        <f t="shared" ref="C22:E22" si="8">SUM(C16:C21)</f>
        <v>12.6</v>
      </c>
      <c r="D22" s="2">
        <f t="shared" si="8"/>
        <v>11.833333333333334</v>
      </c>
      <c r="E22" s="2">
        <f t="shared" si="8"/>
        <v>38.266666666666666</v>
      </c>
      <c r="F22" s="2">
        <f>SUM(F16:F21)</f>
        <v>12.755555555555555</v>
      </c>
      <c r="I22" s="1" t="s">
        <v>29</v>
      </c>
      <c r="J22" s="1">
        <f>(J16-1)</f>
        <v>2</v>
      </c>
      <c r="K22" s="1">
        <f>SUMSQ(B22:D22)/6-J17</f>
        <v>0.33938271604938564</v>
      </c>
      <c r="L22" s="1">
        <f>(K22/J22)</f>
        <v>0.16969135802469282</v>
      </c>
      <c r="M22" s="1">
        <f>(L22/L27)</f>
        <v>2.1392996108949824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0.56419753086419178</v>
      </c>
      <c r="L23" s="1">
        <f t="shared" ref="L23:L27" si="9">(K23/J23)</f>
        <v>0.11283950617283836</v>
      </c>
      <c r="M23" s="1">
        <f>(L23/L27)</f>
        <v>1.4225680933852143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30</v>
      </c>
      <c r="I24" s="1" t="s">
        <v>31</v>
      </c>
      <c r="J24" s="1">
        <f>(J14-1)</f>
        <v>1</v>
      </c>
      <c r="K24" s="1">
        <f>SUMSQ(E27:E28)/(J16*J15)-J17</f>
        <v>0.16691358024689862</v>
      </c>
      <c r="L24" s="1">
        <f t="shared" si="9"/>
        <v>0.16691358024689862</v>
      </c>
      <c r="M24" s="1">
        <f>(L24/L27)</f>
        <v>2.1042801556418564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1" t="s">
        <v>31</v>
      </c>
      <c r="B25" s="16" t="s">
        <v>32</v>
      </c>
      <c r="C25" s="17"/>
      <c r="D25" s="18"/>
      <c r="E25" s="11" t="s">
        <v>28</v>
      </c>
      <c r="F25" s="11" t="s">
        <v>2</v>
      </c>
      <c r="I25" s="1" t="s">
        <v>32</v>
      </c>
      <c r="J25" s="1">
        <f>(J15-1)</f>
        <v>2</v>
      </c>
      <c r="K25" s="1">
        <f>SUMSQ(B29:D29)/(J16*J14)-J17</f>
        <v>0.1171604938271571</v>
      </c>
      <c r="L25" s="1">
        <f t="shared" si="9"/>
        <v>5.8580246913578549E-2</v>
      </c>
      <c r="M25" s="1">
        <f>(L25/L27)</f>
        <v>0.73852140077819639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2"/>
      <c r="B26" s="6" t="s">
        <v>33</v>
      </c>
      <c r="C26" s="6" t="s">
        <v>34</v>
      </c>
      <c r="D26" s="6" t="s">
        <v>35</v>
      </c>
      <c r="E26" s="12"/>
      <c r="F26" s="12"/>
      <c r="I26" s="1" t="s">
        <v>40</v>
      </c>
      <c r="J26" s="1">
        <f>(J23-J24-J25)</f>
        <v>2</v>
      </c>
      <c r="K26" s="1">
        <f>(K23-K24-K25)</f>
        <v>0.28012345679013606</v>
      </c>
      <c r="L26" s="1">
        <f t="shared" si="9"/>
        <v>0.14006172839506803</v>
      </c>
      <c r="M26" s="1">
        <f>(L26/L27)</f>
        <v>1.7657587548639111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7</v>
      </c>
      <c r="C27" s="2">
        <f>(E17)</f>
        <v>7</v>
      </c>
      <c r="D27" s="1">
        <f>(E18)</f>
        <v>6</v>
      </c>
      <c r="E27" s="1">
        <f>SUM(B27:D27)</f>
        <v>20</v>
      </c>
      <c r="F27" s="2">
        <f>E27/9</f>
        <v>2.2222222222222223</v>
      </c>
      <c r="H27" s="3"/>
      <c r="I27" s="1" t="s">
        <v>37</v>
      </c>
      <c r="J27" s="1">
        <f>(J28-J22-J23)</f>
        <v>10</v>
      </c>
      <c r="K27" s="1">
        <f>(K28-K23-K22)</f>
        <v>0.79320987654320163</v>
      </c>
      <c r="L27" s="1">
        <f t="shared" si="9"/>
        <v>7.9320987654320163E-2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5.5</v>
      </c>
      <c r="C28" s="2">
        <f>(E20)</f>
        <v>6.4333333333333336</v>
      </c>
      <c r="D28" s="2">
        <f>(E21)</f>
        <v>6.333333333333333</v>
      </c>
      <c r="E28" s="2">
        <f>SUM(B28:D28)</f>
        <v>18.266666666666666</v>
      </c>
      <c r="F28" s="2">
        <f>E28/9</f>
        <v>2.0296296296296297</v>
      </c>
      <c r="I28" s="1" t="s">
        <v>28</v>
      </c>
      <c r="J28" s="1">
        <f>(J14*J15*J16-1)</f>
        <v>17</v>
      </c>
      <c r="K28" s="1">
        <f>SUMSQ(B16:D21)-J17</f>
        <v>1.696790123456779</v>
      </c>
      <c r="L28" s="5"/>
      <c r="M28" s="5"/>
      <c r="N28" s="5"/>
      <c r="O28" s="5"/>
      <c r="P28" s="5"/>
    </row>
    <row r="29" spans="1:17" x14ac:dyDescent="0.25">
      <c r="A29" s="1" t="s">
        <v>28</v>
      </c>
      <c r="B29" s="1">
        <f>SUM(B27:B28)</f>
        <v>12.5</v>
      </c>
      <c r="C29" s="2">
        <f t="shared" ref="C29:E29" si="11">SUM(C27:C28)</f>
        <v>13.433333333333334</v>
      </c>
      <c r="D29" s="2">
        <f t="shared" si="11"/>
        <v>12.333333333333332</v>
      </c>
      <c r="E29" s="2">
        <f t="shared" si="11"/>
        <v>38.266666666666666</v>
      </c>
      <c r="F29" s="5"/>
      <c r="H29" s="3"/>
    </row>
    <row r="30" spans="1:17" x14ac:dyDescent="0.25">
      <c r="A30" s="1" t="s">
        <v>2</v>
      </c>
      <c r="B30" s="2">
        <f>(B29/6)</f>
        <v>2.0833333333333335</v>
      </c>
      <c r="C30" s="2">
        <f>(C29/6)</f>
        <v>2.2388888888888889</v>
      </c>
      <c r="D30" s="2">
        <f>(D29/6)</f>
        <v>2.0555555555555554</v>
      </c>
      <c r="E30" s="5"/>
      <c r="F30" s="5"/>
    </row>
    <row r="32" spans="1:17" x14ac:dyDescent="0.25">
      <c r="I32" t="s">
        <v>0</v>
      </c>
      <c r="J32" t="s">
        <v>41</v>
      </c>
      <c r="K32" t="s">
        <v>44</v>
      </c>
    </row>
    <row r="33" spans="7:12" x14ac:dyDescent="0.25">
      <c r="I33" t="s">
        <v>36</v>
      </c>
      <c r="J33">
        <f>(E27/9)</f>
        <v>2.2222222222222223</v>
      </c>
      <c r="K33" t="s">
        <v>45</v>
      </c>
    </row>
    <row r="34" spans="7:12" x14ac:dyDescent="0.25">
      <c r="H34" s="9"/>
      <c r="I34" t="s">
        <v>38</v>
      </c>
      <c r="J34">
        <f>(E28/9)</f>
        <v>2.0296296296296297</v>
      </c>
      <c r="K34" t="s">
        <v>45</v>
      </c>
      <c r="L34">
        <f>(J35+J34)</f>
        <v>2.3254453195341531</v>
      </c>
    </row>
    <row r="35" spans="7:12" x14ac:dyDescent="0.25">
      <c r="G35" t="s">
        <v>43</v>
      </c>
      <c r="H35" s="9">
        <v>3.1509999999999998</v>
      </c>
      <c r="I35" t="s">
        <v>42</v>
      </c>
      <c r="J35">
        <f>(H35*(L27/9)^0.5)</f>
        <v>0.29581568990452328</v>
      </c>
      <c r="L35">
        <f>(J35+J33)</f>
        <v>2.5180379121267458</v>
      </c>
    </row>
    <row r="36" spans="7:12" x14ac:dyDescent="0.25">
      <c r="H36" s="9"/>
      <c r="I36" t="s">
        <v>33</v>
      </c>
      <c r="J36">
        <f>(B29/6)</f>
        <v>2.0833333333333335</v>
      </c>
      <c r="K36" t="s">
        <v>45</v>
      </c>
    </row>
    <row r="37" spans="7:12" x14ac:dyDescent="0.25">
      <c r="I37" t="s">
        <v>34</v>
      </c>
      <c r="J37">
        <f>(C29/6)</f>
        <v>2.2388888888888889</v>
      </c>
      <c r="K37" t="s">
        <v>45</v>
      </c>
    </row>
    <row r="38" spans="7:12" x14ac:dyDescent="0.25">
      <c r="H38" s="9"/>
      <c r="I38" t="s">
        <v>35</v>
      </c>
      <c r="J38">
        <f>(D29/6)</f>
        <v>2.0555555555555554</v>
      </c>
      <c r="K38" t="s">
        <v>45</v>
      </c>
      <c r="L38">
        <f>(J39+J38)</f>
        <v>2.5013290402312545</v>
      </c>
    </row>
    <row r="39" spans="7:12" x14ac:dyDescent="0.25">
      <c r="G39" t="s">
        <v>43</v>
      </c>
      <c r="H39" s="9">
        <v>3.8769999999999998</v>
      </c>
      <c r="I39" t="s">
        <v>42</v>
      </c>
      <c r="J39">
        <f>(H39*(L27/6)^0.5)</f>
        <v>0.44577348467569894</v>
      </c>
      <c r="L39">
        <f>(J39+J36)</f>
        <v>2.5291068180090326</v>
      </c>
    </row>
    <row r="40" spans="7:12" x14ac:dyDescent="0.25">
      <c r="H40" s="9"/>
    </row>
  </sheetData>
  <mergeCells count="17">
    <mergeCell ref="Q3:Q4"/>
    <mergeCell ref="M3:M4"/>
    <mergeCell ref="K3:K4"/>
    <mergeCell ref="G3:G4"/>
    <mergeCell ref="E3:E4"/>
    <mergeCell ref="A3:A4"/>
    <mergeCell ref="B3:D3"/>
    <mergeCell ref="H3:J3"/>
    <mergeCell ref="N3:P3"/>
    <mergeCell ref="F25:F26"/>
    <mergeCell ref="E25:E26"/>
    <mergeCell ref="A25:A26"/>
    <mergeCell ref="F14:F15"/>
    <mergeCell ref="E14:E15"/>
    <mergeCell ref="A14:A15"/>
    <mergeCell ref="B14:D14"/>
    <mergeCell ref="B25:D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O34" sqref="O34"/>
    </sheetView>
  </sheetViews>
  <sheetFormatPr defaultRowHeight="15" x14ac:dyDescent="0.25"/>
  <cols>
    <col min="1" max="1" width="10" customWidth="1"/>
    <col min="7" max="7" width="10" customWidth="1"/>
    <col min="13" max="13" width="9.5703125" customWidth="1"/>
  </cols>
  <sheetData>
    <row r="1" spans="1:17" x14ac:dyDescent="0.25">
      <c r="A1" t="s">
        <v>39</v>
      </c>
    </row>
    <row r="3" spans="1:17" x14ac:dyDescent="0.25">
      <c r="A3" s="11" t="s">
        <v>0</v>
      </c>
      <c r="B3" s="13" t="s">
        <v>1</v>
      </c>
      <c r="C3" s="14"/>
      <c r="D3" s="15"/>
      <c r="E3" s="11" t="s">
        <v>2</v>
      </c>
      <c r="G3" s="11" t="s">
        <v>0</v>
      </c>
      <c r="H3" s="13" t="s">
        <v>3</v>
      </c>
      <c r="I3" s="14"/>
      <c r="J3" s="15"/>
      <c r="K3" s="11" t="s">
        <v>2</v>
      </c>
      <c r="M3" s="11" t="s">
        <v>0</v>
      </c>
      <c r="N3" s="13" t="s">
        <v>4</v>
      </c>
      <c r="O3" s="14"/>
      <c r="P3" s="15"/>
      <c r="Q3" s="11" t="s">
        <v>2</v>
      </c>
    </row>
    <row r="4" spans="1:17" x14ac:dyDescent="0.25">
      <c r="A4" s="12"/>
      <c r="B4" s="6">
        <v>1</v>
      </c>
      <c r="C4" s="6">
        <v>2</v>
      </c>
      <c r="D4" s="6">
        <v>3</v>
      </c>
      <c r="E4" s="12"/>
      <c r="G4" s="12"/>
      <c r="H4" s="6">
        <v>1</v>
      </c>
      <c r="I4" s="6">
        <v>2</v>
      </c>
      <c r="J4" s="6">
        <v>3</v>
      </c>
      <c r="K4" s="12"/>
      <c r="M4" s="12"/>
      <c r="N4" s="6">
        <v>1</v>
      </c>
      <c r="O4" s="6">
        <v>2</v>
      </c>
      <c r="P4" s="6">
        <v>3</v>
      </c>
      <c r="Q4" s="12"/>
    </row>
    <row r="5" spans="1:17" x14ac:dyDescent="0.25">
      <c r="A5" s="1" t="s">
        <v>5</v>
      </c>
      <c r="B5" s="1">
        <v>3.5</v>
      </c>
      <c r="C5" s="1">
        <v>3</v>
      </c>
      <c r="D5" s="1">
        <v>3.5</v>
      </c>
      <c r="E5" s="2">
        <f>AVERAGE(B5:D5)</f>
        <v>3.3333333333333335</v>
      </c>
      <c r="G5" s="1" t="s">
        <v>5</v>
      </c>
      <c r="H5" s="1">
        <v>2</v>
      </c>
      <c r="I5" s="1">
        <v>2.5</v>
      </c>
      <c r="J5" s="1">
        <v>2.7</v>
      </c>
      <c r="K5" s="4">
        <f>AVERAGE(H5:J5)</f>
        <v>2.4</v>
      </c>
      <c r="M5" s="1" t="s">
        <v>5</v>
      </c>
      <c r="N5" s="1">
        <v>3.5</v>
      </c>
      <c r="O5" s="1">
        <v>3</v>
      </c>
      <c r="P5" s="1">
        <v>3.3</v>
      </c>
      <c r="Q5" s="2">
        <f>AVERAGE(N5:P5)</f>
        <v>3.2666666666666671</v>
      </c>
    </row>
    <row r="6" spans="1:17" x14ac:dyDescent="0.25">
      <c r="A6" s="1" t="s">
        <v>6</v>
      </c>
      <c r="B6" s="1">
        <v>3.5</v>
      </c>
      <c r="C6" s="1">
        <v>3.5</v>
      </c>
      <c r="D6" s="1">
        <v>3.5</v>
      </c>
      <c r="E6" s="2">
        <f t="shared" ref="E6:E10" si="0">AVERAGE(B6:D6)</f>
        <v>3.5</v>
      </c>
      <c r="G6" s="1" t="s">
        <v>6</v>
      </c>
      <c r="H6" s="1">
        <v>2.5</v>
      </c>
      <c r="I6" s="1">
        <v>2.5</v>
      </c>
      <c r="J6" s="1">
        <v>2</v>
      </c>
      <c r="K6" s="2">
        <f t="shared" ref="K6:K10" si="1">AVERAGE(H6:J6)</f>
        <v>2.3333333333333335</v>
      </c>
      <c r="M6" s="1" t="s">
        <v>6</v>
      </c>
      <c r="N6" s="1">
        <v>2</v>
      </c>
      <c r="O6" s="1">
        <v>2.5</v>
      </c>
      <c r="P6" s="1">
        <v>2.7</v>
      </c>
      <c r="Q6" s="2">
        <f t="shared" ref="Q6:Q10" si="2">AVERAGE(N6:P6)</f>
        <v>2.4</v>
      </c>
    </row>
    <row r="7" spans="1:17" x14ac:dyDescent="0.25">
      <c r="A7" s="1" t="s">
        <v>7</v>
      </c>
      <c r="B7" s="1">
        <v>2.5</v>
      </c>
      <c r="C7" s="1">
        <v>2.5</v>
      </c>
      <c r="D7" s="1">
        <v>2.5</v>
      </c>
      <c r="E7" s="1">
        <f t="shared" si="0"/>
        <v>2.5</v>
      </c>
      <c r="G7" s="1" t="s">
        <v>7</v>
      </c>
      <c r="H7" s="1">
        <v>3.5</v>
      </c>
      <c r="I7" s="1">
        <v>3</v>
      </c>
      <c r="J7" s="1">
        <v>2.5</v>
      </c>
      <c r="K7" s="1">
        <f t="shared" si="1"/>
        <v>3</v>
      </c>
      <c r="M7" s="1" t="s">
        <v>7</v>
      </c>
      <c r="N7" s="1">
        <v>2.5</v>
      </c>
      <c r="O7" s="1">
        <v>2.5</v>
      </c>
      <c r="P7" s="1">
        <v>2.5</v>
      </c>
      <c r="Q7" s="1">
        <f t="shared" si="2"/>
        <v>2.5</v>
      </c>
    </row>
    <row r="8" spans="1:17" x14ac:dyDescent="0.25">
      <c r="A8" s="1" t="s">
        <v>8</v>
      </c>
      <c r="B8" s="1">
        <v>2</v>
      </c>
      <c r="C8" s="1">
        <v>2</v>
      </c>
      <c r="D8" s="1">
        <v>2</v>
      </c>
      <c r="E8" s="2">
        <f t="shared" si="0"/>
        <v>2</v>
      </c>
      <c r="G8" s="1" t="s">
        <v>8</v>
      </c>
      <c r="H8" s="1">
        <v>1.5</v>
      </c>
      <c r="I8" s="1">
        <v>2.4</v>
      </c>
      <c r="J8" s="1">
        <v>2.2000000000000002</v>
      </c>
      <c r="K8" s="2">
        <f t="shared" si="1"/>
        <v>2.0333333333333332</v>
      </c>
      <c r="M8" s="1" t="s">
        <v>8</v>
      </c>
      <c r="N8" s="1">
        <v>2.5</v>
      </c>
      <c r="O8" s="1">
        <v>2.5</v>
      </c>
      <c r="P8" s="1">
        <v>1.5</v>
      </c>
      <c r="Q8" s="2">
        <f t="shared" si="2"/>
        <v>2.1666666666666665</v>
      </c>
    </row>
    <row r="9" spans="1:17" x14ac:dyDescent="0.25">
      <c r="A9" s="1" t="s">
        <v>9</v>
      </c>
      <c r="B9" s="1">
        <v>2</v>
      </c>
      <c r="C9" s="1">
        <v>2.5</v>
      </c>
      <c r="D9" s="1">
        <v>3.5</v>
      </c>
      <c r="E9" s="2">
        <f t="shared" si="0"/>
        <v>2.6666666666666665</v>
      </c>
      <c r="G9" s="1" t="s">
        <v>9</v>
      </c>
      <c r="H9" s="1">
        <v>2.5</v>
      </c>
      <c r="I9" s="1">
        <v>2.5</v>
      </c>
      <c r="J9" s="1">
        <v>2.5</v>
      </c>
      <c r="K9" s="1">
        <f t="shared" si="1"/>
        <v>2.5</v>
      </c>
      <c r="M9" s="1" t="s">
        <v>9</v>
      </c>
      <c r="N9" s="1">
        <v>1.5</v>
      </c>
      <c r="O9" s="1">
        <v>2</v>
      </c>
      <c r="P9" s="1">
        <v>2.5</v>
      </c>
      <c r="Q9" s="2">
        <f t="shared" si="2"/>
        <v>2</v>
      </c>
    </row>
    <row r="10" spans="1:17" x14ac:dyDescent="0.25">
      <c r="A10" s="1" t="s">
        <v>10</v>
      </c>
      <c r="B10" s="1">
        <v>2.5</v>
      </c>
      <c r="C10" s="1">
        <v>2.5</v>
      </c>
      <c r="D10" s="1">
        <v>2.7</v>
      </c>
      <c r="E10" s="2">
        <f t="shared" si="0"/>
        <v>2.5666666666666669</v>
      </c>
      <c r="G10" s="1" t="s">
        <v>10</v>
      </c>
      <c r="H10" s="1">
        <v>2.5</v>
      </c>
      <c r="I10" s="1">
        <v>2.5</v>
      </c>
      <c r="J10" s="1">
        <v>3</v>
      </c>
      <c r="K10" s="2">
        <f t="shared" si="1"/>
        <v>2.6666666666666665</v>
      </c>
      <c r="M10" s="1" t="s">
        <v>10</v>
      </c>
      <c r="N10" s="1">
        <v>2</v>
      </c>
      <c r="O10" s="1">
        <v>1.5</v>
      </c>
      <c r="P10" s="1">
        <v>2</v>
      </c>
      <c r="Q10" s="2">
        <f t="shared" si="2"/>
        <v>1.8333333333333333</v>
      </c>
    </row>
    <row r="12" spans="1:17" x14ac:dyDescent="0.25">
      <c r="A12" t="s">
        <v>11</v>
      </c>
      <c r="I12" t="s">
        <v>12</v>
      </c>
    </row>
    <row r="14" spans="1:17" x14ac:dyDescent="0.25">
      <c r="A14" s="11" t="s">
        <v>0</v>
      </c>
      <c r="B14" s="16" t="s">
        <v>13</v>
      </c>
      <c r="C14" s="17"/>
      <c r="D14" s="18"/>
      <c r="E14" s="11" t="s">
        <v>14</v>
      </c>
      <c r="F14" s="11" t="s">
        <v>2</v>
      </c>
      <c r="I14" s="1" t="s">
        <v>15</v>
      </c>
      <c r="J14" s="1">
        <v>2</v>
      </c>
    </row>
    <row r="15" spans="1:17" x14ac:dyDescent="0.25">
      <c r="A15" s="12"/>
      <c r="B15" s="6">
        <v>1</v>
      </c>
      <c r="C15" s="6">
        <v>2</v>
      </c>
      <c r="D15" s="6">
        <v>3</v>
      </c>
      <c r="E15" s="12"/>
      <c r="F15" s="12"/>
      <c r="H15" s="3"/>
      <c r="I15" s="1" t="s">
        <v>16</v>
      </c>
      <c r="J15" s="1">
        <v>3</v>
      </c>
      <c r="Q15" s="3"/>
    </row>
    <row r="16" spans="1:17" x14ac:dyDescent="0.25">
      <c r="A16" s="1" t="s">
        <v>5</v>
      </c>
      <c r="B16" s="2">
        <f t="shared" ref="B16:B21" si="3">(E5)</f>
        <v>3.3333333333333335</v>
      </c>
      <c r="C16" s="2">
        <f t="shared" ref="C16:C21" si="4">(K5)</f>
        <v>2.4</v>
      </c>
      <c r="D16" s="2">
        <f>(Q5)</f>
        <v>3.2666666666666671</v>
      </c>
      <c r="E16" s="2">
        <f>SUM(B16:D16)</f>
        <v>9</v>
      </c>
      <c r="F16" s="2">
        <f>AVERAGE(B16:D16)</f>
        <v>3</v>
      </c>
      <c r="I16" s="1" t="s">
        <v>17</v>
      </c>
      <c r="J16" s="1">
        <v>3</v>
      </c>
    </row>
    <row r="17" spans="1:17" x14ac:dyDescent="0.25">
      <c r="A17" s="1" t="s">
        <v>6</v>
      </c>
      <c r="B17" s="2">
        <f t="shared" si="3"/>
        <v>3.5</v>
      </c>
      <c r="C17" s="2">
        <f t="shared" si="4"/>
        <v>2.3333333333333335</v>
      </c>
      <c r="D17" s="2">
        <f t="shared" ref="D17:D20" si="5">(Q6)</f>
        <v>2.4</v>
      </c>
      <c r="E17" s="2">
        <f t="shared" ref="E17:E21" si="6">SUM(B17:D17)</f>
        <v>8.2333333333333343</v>
      </c>
      <c r="F17" s="2">
        <f t="shared" ref="F17:F21" si="7">AVERAGE(B17:D17)</f>
        <v>2.7444444444444449</v>
      </c>
      <c r="H17" s="3"/>
      <c r="I17" s="1" t="s">
        <v>18</v>
      </c>
      <c r="J17" s="4">
        <f>(E22^2)/(J14*J15*J16)</f>
        <v>115.85802469135804</v>
      </c>
    </row>
    <row r="18" spans="1:17" x14ac:dyDescent="0.25">
      <c r="A18" s="1" t="s">
        <v>7</v>
      </c>
      <c r="B18" s="1">
        <f t="shared" si="3"/>
        <v>2.5</v>
      </c>
      <c r="C18" s="1">
        <f t="shared" si="4"/>
        <v>3</v>
      </c>
      <c r="D18" s="1">
        <f t="shared" si="5"/>
        <v>2.5</v>
      </c>
      <c r="E18" s="1">
        <f t="shared" si="6"/>
        <v>8</v>
      </c>
      <c r="F18" s="2">
        <f t="shared" si="7"/>
        <v>2.6666666666666665</v>
      </c>
    </row>
    <row r="19" spans="1:17" x14ac:dyDescent="0.25">
      <c r="A19" s="1" t="s">
        <v>8</v>
      </c>
      <c r="B19" s="2">
        <f t="shared" si="3"/>
        <v>2</v>
      </c>
      <c r="C19" s="2">
        <f t="shared" si="4"/>
        <v>2.0333333333333332</v>
      </c>
      <c r="D19" s="2">
        <f t="shared" si="5"/>
        <v>2.1666666666666665</v>
      </c>
      <c r="E19" s="2">
        <f t="shared" si="6"/>
        <v>6.1999999999999993</v>
      </c>
      <c r="F19" s="2">
        <f t="shared" si="7"/>
        <v>2.0666666666666664</v>
      </c>
      <c r="I19" t="s">
        <v>19</v>
      </c>
    </row>
    <row r="20" spans="1:17" x14ac:dyDescent="0.25">
      <c r="A20" s="1" t="s">
        <v>9</v>
      </c>
      <c r="B20" s="2">
        <f t="shared" si="3"/>
        <v>2.6666666666666665</v>
      </c>
      <c r="C20" s="1">
        <f t="shared" si="4"/>
        <v>2.5</v>
      </c>
      <c r="D20" s="2">
        <f t="shared" si="5"/>
        <v>2</v>
      </c>
      <c r="E20" s="2">
        <f t="shared" si="6"/>
        <v>7.1666666666666661</v>
      </c>
      <c r="F20" s="2">
        <f t="shared" si="7"/>
        <v>2.3888888888888888</v>
      </c>
      <c r="Q20" s="3"/>
    </row>
    <row r="21" spans="1:17" x14ac:dyDescent="0.25">
      <c r="A21" s="1" t="s">
        <v>10</v>
      </c>
      <c r="B21" s="2">
        <f t="shared" si="3"/>
        <v>2.5666666666666669</v>
      </c>
      <c r="C21" s="2">
        <f t="shared" si="4"/>
        <v>2.6666666666666665</v>
      </c>
      <c r="D21" s="2">
        <f>(Q10)</f>
        <v>1.8333333333333333</v>
      </c>
      <c r="E21" s="2">
        <f t="shared" si="6"/>
        <v>7.0666666666666664</v>
      </c>
      <c r="F21" s="2">
        <f t="shared" si="7"/>
        <v>2.3555555555555556</v>
      </c>
      <c r="I21" s="7" t="s">
        <v>20</v>
      </c>
      <c r="J21" s="7" t="s">
        <v>21</v>
      </c>
      <c r="K21" s="7" t="s">
        <v>22</v>
      </c>
      <c r="L21" s="7" t="s">
        <v>23</v>
      </c>
      <c r="M21" s="7" t="s">
        <v>24</v>
      </c>
      <c r="N21" s="7" t="s">
        <v>25</v>
      </c>
      <c r="O21" s="7" t="s">
        <v>26</v>
      </c>
      <c r="P21" s="7" t="s">
        <v>27</v>
      </c>
    </row>
    <row r="22" spans="1:17" x14ac:dyDescent="0.25">
      <c r="A22" s="1" t="s">
        <v>28</v>
      </c>
      <c r="B22" s="2">
        <f>SUM(B16:B21)</f>
        <v>16.566666666666666</v>
      </c>
      <c r="C22" s="2">
        <f t="shared" ref="C22:E22" si="8">SUM(C16:C21)</f>
        <v>14.933333333333332</v>
      </c>
      <c r="D22" s="2">
        <f t="shared" si="8"/>
        <v>14.166666666666668</v>
      </c>
      <c r="E22" s="2">
        <f t="shared" si="8"/>
        <v>45.666666666666671</v>
      </c>
      <c r="F22" s="2">
        <f>SUM(F16:F21)</f>
        <v>15.222222222222223</v>
      </c>
      <c r="I22" s="1" t="s">
        <v>29</v>
      </c>
      <c r="J22" s="1">
        <f>(J16-1)</f>
        <v>2</v>
      </c>
      <c r="K22" s="1">
        <f>SUMSQ(B22:D22)/6-J17</f>
        <v>0.50086419753084499</v>
      </c>
      <c r="L22" s="1">
        <f>(K22/J22)</f>
        <v>0.2504320987654225</v>
      </c>
      <c r="M22" s="1">
        <f>(L22/L27)</f>
        <v>1.4418224465135507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1.6508641975308649</v>
      </c>
      <c r="L23" s="1">
        <f t="shared" ref="L23:L27" si="9">(K23/J23)</f>
        <v>0.33017283950617299</v>
      </c>
      <c r="M23" s="1">
        <f>(L23/L27)</f>
        <v>1.9009169095173724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30</v>
      </c>
      <c r="I24" s="1" t="s">
        <v>31</v>
      </c>
      <c r="J24" s="1">
        <f>(J14-1)</f>
        <v>1</v>
      </c>
      <c r="K24" s="1">
        <f>SUMSQ(E27:E28)/(J16*J15)-J17</f>
        <v>1.2799999999999727</v>
      </c>
      <c r="L24" s="1">
        <f t="shared" si="9"/>
        <v>1.2799999999999727</v>
      </c>
      <c r="M24" s="1">
        <f>(L24/L27)</f>
        <v>7.3693937024662306</v>
      </c>
      <c r="N24" s="1" t="str">
        <f>IF(M24&lt;O24,"tn",IF(M24&lt;P24,"*","**"))</f>
        <v>*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1" t="s">
        <v>31</v>
      </c>
      <c r="B25" s="16" t="s">
        <v>32</v>
      </c>
      <c r="C25" s="17"/>
      <c r="D25" s="18"/>
      <c r="E25" s="11" t="s">
        <v>28</v>
      </c>
      <c r="F25" s="11" t="s">
        <v>2</v>
      </c>
      <c r="I25" s="1" t="s">
        <v>32</v>
      </c>
      <c r="J25" s="1">
        <f>(J15-1)</f>
        <v>2</v>
      </c>
      <c r="K25" s="1">
        <f>SUMSQ(B29:D29)/(J16*J14)-J17</f>
        <v>9.3827160493731299E-3</v>
      </c>
      <c r="L25" s="1">
        <f t="shared" si="9"/>
        <v>4.6913580246865649E-3</v>
      </c>
      <c r="M25" s="10">
        <f>(L25/L27)</f>
        <v>2.7009737721203377E-2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2"/>
      <c r="B26" s="6" t="s">
        <v>33</v>
      </c>
      <c r="C26" s="6" t="s">
        <v>34</v>
      </c>
      <c r="D26" s="6" t="s">
        <v>35</v>
      </c>
      <c r="E26" s="12"/>
      <c r="F26" s="12"/>
      <c r="I26" s="1" t="s">
        <v>40</v>
      </c>
      <c r="J26" s="1">
        <f>(J23-J24-J25)</f>
        <v>2</v>
      </c>
      <c r="K26" s="1">
        <f>(K23-K24-K25)</f>
        <v>0.36148148148151904</v>
      </c>
      <c r="L26" s="1">
        <f t="shared" si="9"/>
        <v>0.18074074074075952</v>
      </c>
      <c r="M26" s="1">
        <f>(L26/L27)</f>
        <v>1.040585684839112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9</v>
      </c>
      <c r="C27" s="2">
        <f>(E17)</f>
        <v>8.2333333333333343</v>
      </c>
      <c r="D27" s="1">
        <f>(E18)</f>
        <v>8</v>
      </c>
      <c r="E27" s="1">
        <f>SUM(B27:D27)</f>
        <v>25.233333333333334</v>
      </c>
      <c r="F27" s="2">
        <f>E27/9</f>
        <v>2.8037037037037038</v>
      </c>
      <c r="H27" s="3"/>
      <c r="I27" s="1" t="s">
        <v>37</v>
      </c>
      <c r="J27" s="1">
        <f>(J28-J22-J23)</f>
        <v>10</v>
      </c>
      <c r="K27" s="1">
        <f>(K28-K23-K22)</f>
        <v>1.7369135802469202</v>
      </c>
      <c r="L27" s="1">
        <f t="shared" si="9"/>
        <v>0.17369135802469202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6.1999999999999993</v>
      </c>
      <c r="C28" s="2">
        <f>(E20)</f>
        <v>7.1666666666666661</v>
      </c>
      <c r="D28" s="2">
        <f>(E21)</f>
        <v>7.0666666666666664</v>
      </c>
      <c r="E28" s="2">
        <f>SUM(B28:D28)</f>
        <v>20.43333333333333</v>
      </c>
      <c r="F28" s="2">
        <f>E28/9</f>
        <v>2.2703703703703701</v>
      </c>
      <c r="I28" s="1" t="s">
        <v>28</v>
      </c>
      <c r="J28" s="1">
        <f>(J14*J15*J16-1)</f>
        <v>17</v>
      </c>
      <c r="K28" s="1">
        <f>SUMSQ(B16:D21)-J17</f>
        <v>3.8886419753086301</v>
      </c>
      <c r="L28" s="5"/>
      <c r="M28" s="5"/>
      <c r="N28" s="5"/>
      <c r="O28" s="5"/>
      <c r="P28" s="5"/>
    </row>
    <row r="29" spans="1:17" x14ac:dyDescent="0.25">
      <c r="A29" s="1" t="s">
        <v>28</v>
      </c>
      <c r="B29" s="1">
        <f>SUM(B27:B28)</f>
        <v>15.2</v>
      </c>
      <c r="C29" s="2">
        <f t="shared" ref="C29:E29" si="11">SUM(C27:C28)</f>
        <v>15.4</v>
      </c>
      <c r="D29" s="2">
        <f t="shared" si="11"/>
        <v>15.066666666666666</v>
      </c>
      <c r="E29" s="2">
        <f t="shared" si="11"/>
        <v>45.666666666666664</v>
      </c>
      <c r="F29" s="5"/>
      <c r="H29" s="3"/>
    </row>
    <row r="30" spans="1:17" x14ac:dyDescent="0.25">
      <c r="A30" s="1" t="s">
        <v>2</v>
      </c>
      <c r="B30" s="2">
        <f>(B29/6)</f>
        <v>2.5333333333333332</v>
      </c>
      <c r="C30" s="2">
        <f>(C29/6)</f>
        <v>2.5666666666666669</v>
      </c>
      <c r="D30" s="2">
        <f>(D29/6)</f>
        <v>2.5111111111111111</v>
      </c>
      <c r="E30" s="5"/>
      <c r="F30" s="5"/>
    </row>
    <row r="31" spans="1:17" x14ac:dyDescent="0.25">
      <c r="I31" t="s">
        <v>0</v>
      </c>
      <c r="J31" t="s">
        <v>41</v>
      </c>
      <c r="K31" t="s">
        <v>44</v>
      </c>
    </row>
    <row r="32" spans="1:17" x14ac:dyDescent="0.25">
      <c r="I32" t="s">
        <v>36</v>
      </c>
      <c r="J32">
        <f>(E27/9)</f>
        <v>2.8037037037037038</v>
      </c>
      <c r="K32" t="s">
        <v>47</v>
      </c>
    </row>
    <row r="33" spans="7:12" x14ac:dyDescent="0.25">
      <c r="H33" s="9"/>
      <c r="I33" t="s">
        <v>38</v>
      </c>
      <c r="J33">
        <f>(E28/9)</f>
        <v>2.2703703703703701</v>
      </c>
      <c r="K33" t="s">
        <v>45</v>
      </c>
      <c r="L33">
        <f>(J34+J33)</f>
        <v>2.708110390784177</v>
      </c>
    </row>
    <row r="34" spans="7:12" x14ac:dyDescent="0.25">
      <c r="G34" t="s">
        <v>43</v>
      </c>
      <c r="H34" s="9">
        <v>3.1509999999999998</v>
      </c>
      <c r="I34" t="s">
        <v>42</v>
      </c>
      <c r="J34">
        <f>(H34*(L27/(J16*J15))^0.5)</f>
        <v>0.43774002041380677</v>
      </c>
      <c r="L34">
        <f>(J34+J32)</f>
        <v>3.2414437241175107</v>
      </c>
    </row>
    <row r="35" spans="7:12" x14ac:dyDescent="0.25">
      <c r="H35" s="9"/>
      <c r="I35" t="s">
        <v>33</v>
      </c>
      <c r="J35">
        <f>(B29/6)</f>
        <v>2.5333333333333332</v>
      </c>
      <c r="K35" t="s">
        <v>45</v>
      </c>
    </row>
    <row r="36" spans="7:12" x14ac:dyDescent="0.25">
      <c r="I36" t="s">
        <v>34</v>
      </c>
      <c r="J36">
        <f>(C29/6)</f>
        <v>2.5666666666666669</v>
      </c>
      <c r="K36" t="s">
        <v>45</v>
      </c>
    </row>
    <row r="37" spans="7:12" x14ac:dyDescent="0.25">
      <c r="H37" s="9"/>
      <c r="I37" t="s">
        <v>35</v>
      </c>
      <c r="J37">
        <f>(D29/6)</f>
        <v>2.5111111111111111</v>
      </c>
      <c r="K37" t="s">
        <v>45</v>
      </c>
      <c r="L37">
        <f>(J38+J37)</f>
        <v>3.1707546017753652</v>
      </c>
    </row>
    <row r="38" spans="7:12" x14ac:dyDescent="0.25">
      <c r="G38" t="s">
        <v>46</v>
      </c>
      <c r="H38" s="9">
        <v>3.8769999999999998</v>
      </c>
      <c r="I38" t="s">
        <v>42</v>
      </c>
      <c r="J38">
        <f>(H38*(L27/6)^0.5)</f>
        <v>0.6596434906642541</v>
      </c>
      <c r="L38">
        <f>(J38+J35)</f>
        <v>3.1929768239975873</v>
      </c>
    </row>
    <row r="39" spans="7:12" x14ac:dyDescent="0.25">
      <c r="H39" s="9"/>
    </row>
  </sheetData>
  <mergeCells count="17">
    <mergeCell ref="Q3:Q4"/>
    <mergeCell ref="M3:M4"/>
    <mergeCell ref="K3:K4"/>
    <mergeCell ref="G3:G4"/>
    <mergeCell ref="E3:E4"/>
    <mergeCell ref="A3:A4"/>
    <mergeCell ref="B3:D3"/>
    <mergeCell ref="H3:J3"/>
    <mergeCell ref="N3:P3"/>
    <mergeCell ref="F25:F26"/>
    <mergeCell ref="E25:E26"/>
    <mergeCell ref="A25:A26"/>
    <mergeCell ref="F14:F15"/>
    <mergeCell ref="E14:E15"/>
    <mergeCell ref="A14:A15"/>
    <mergeCell ref="B14:D14"/>
    <mergeCell ref="B25:D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J38" sqref="J38"/>
    </sheetView>
  </sheetViews>
  <sheetFormatPr defaultRowHeight="15" x14ac:dyDescent="0.25"/>
  <cols>
    <col min="1" max="1" width="9.7109375" customWidth="1"/>
    <col min="5" max="5" width="9.5703125" bestFit="1" customWidth="1"/>
    <col min="7" max="7" width="10.140625" customWidth="1"/>
    <col min="13" max="13" width="9.85546875" customWidth="1"/>
  </cols>
  <sheetData>
    <row r="1" spans="1:17" x14ac:dyDescent="0.25">
      <c r="A1" t="s">
        <v>39</v>
      </c>
    </row>
    <row r="3" spans="1:17" x14ac:dyDescent="0.25">
      <c r="A3" s="11" t="s">
        <v>0</v>
      </c>
      <c r="B3" s="16" t="s">
        <v>1</v>
      </c>
      <c r="C3" s="17"/>
      <c r="D3" s="18"/>
      <c r="E3" s="11" t="s">
        <v>2</v>
      </c>
      <c r="G3" s="11" t="s">
        <v>0</v>
      </c>
      <c r="H3" s="13" t="s">
        <v>3</v>
      </c>
      <c r="I3" s="14"/>
      <c r="J3" s="15"/>
      <c r="K3" s="11" t="s">
        <v>2</v>
      </c>
      <c r="M3" s="11" t="s">
        <v>0</v>
      </c>
      <c r="N3" s="13" t="s">
        <v>4</v>
      </c>
      <c r="O3" s="14"/>
      <c r="P3" s="15"/>
      <c r="Q3" s="11" t="s">
        <v>2</v>
      </c>
    </row>
    <row r="4" spans="1:17" x14ac:dyDescent="0.25">
      <c r="A4" s="12"/>
      <c r="B4" s="6">
        <v>1</v>
      </c>
      <c r="C4" s="6">
        <v>2</v>
      </c>
      <c r="D4" s="6">
        <v>3</v>
      </c>
      <c r="E4" s="12"/>
      <c r="G4" s="12"/>
      <c r="H4" s="6">
        <v>1</v>
      </c>
      <c r="I4" s="8">
        <v>2</v>
      </c>
      <c r="J4" s="6">
        <v>3</v>
      </c>
      <c r="K4" s="12"/>
      <c r="M4" s="12"/>
      <c r="N4" s="6">
        <v>1</v>
      </c>
      <c r="O4" s="6">
        <v>2</v>
      </c>
      <c r="P4" s="6">
        <v>3</v>
      </c>
      <c r="Q4" s="12"/>
    </row>
    <row r="5" spans="1:17" x14ac:dyDescent="0.25">
      <c r="A5" s="1" t="s">
        <v>5</v>
      </c>
      <c r="B5" s="1">
        <v>8</v>
      </c>
      <c r="C5" s="1">
        <v>6</v>
      </c>
      <c r="D5" s="1"/>
      <c r="E5" s="2">
        <f>AVERAGE(B5:D5)</f>
        <v>7</v>
      </c>
      <c r="G5" s="1" t="s">
        <v>5</v>
      </c>
      <c r="H5" s="1">
        <v>5</v>
      </c>
      <c r="I5" s="1">
        <v>2.5</v>
      </c>
      <c r="J5" s="1"/>
      <c r="K5" s="4">
        <f>AVERAGE(H5:J5)</f>
        <v>3.75</v>
      </c>
      <c r="M5" s="1" t="s">
        <v>5</v>
      </c>
      <c r="N5" s="1">
        <v>7</v>
      </c>
      <c r="O5" s="1">
        <v>5.5</v>
      </c>
      <c r="P5" s="1"/>
      <c r="Q5" s="2">
        <f>AVERAGE(N5:P5)</f>
        <v>6.25</v>
      </c>
    </row>
    <row r="6" spans="1:17" x14ac:dyDescent="0.25">
      <c r="A6" s="1" t="s">
        <v>6</v>
      </c>
      <c r="B6" s="1">
        <v>6</v>
      </c>
      <c r="C6" s="1">
        <v>5</v>
      </c>
      <c r="D6" s="1"/>
      <c r="E6" s="2">
        <f t="shared" ref="E6:E10" si="0">AVERAGE(B6:D6)</f>
        <v>5.5</v>
      </c>
      <c r="G6" s="1" t="s">
        <v>6</v>
      </c>
      <c r="H6" s="1">
        <v>5</v>
      </c>
      <c r="I6" s="1">
        <v>4.5</v>
      </c>
      <c r="J6" s="1"/>
      <c r="K6" s="2">
        <f t="shared" ref="K6:K10" si="1">AVERAGE(H6:J6)</f>
        <v>4.75</v>
      </c>
      <c r="M6" s="1" t="s">
        <v>6</v>
      </c>
      <c r="N6" s="1">
        <v>5</v>
      </c>
      <c r="O6" s="1">
        <v>3.5</v>
      </c>
      <c r="P6" s="1"/>
      <c r="Q6" s="2">
        <f t="shared" ref="Q6:Q10" si="2">AVERAGE(N6:P6)</f>
        <v>4.25</v>
      </c>
    </row>
    <row r="7" spans="1:17" x14ac:dyDescent="0.25">
      <c r="A7" s="1" t="s">
        <v>7</v>
      </c>
      <c r="B7" s="1">
        <v>3</v>
      </c>
      <c r="C7" s="1">
        <v>4</v>
      </c>
      <c r="D7" s="1">
        <v>3.7</v>
      </c>
      <c r="E7" s="2">
        <f t="shared" si="0"/>
        <v>3.5666666666666664</v>
      </c>
      <c r="G7" s="1" t="s">
        <v>7</v>
      </c>
      <c r="H7" s="1">
        <v>7</v>
      </c>
      <c r="I7" s="1">
        <v>5.2</v>
      </c>
      <c r="J7" s="1"/>
      <c r="K7" s="1">
        <f t="shared" si="1"/>
        <v>6.1</v>
      </c>
      <c r="M7" s="1" t="s">
        <v>7</v>
      </c>
      <c r="N7" s="1">
        <v>4</v>
      </c>
      <c r="O7" s="1">
        <v>4.8</v>
      </c>
      <c r="P7" s="1"/>
      <c r="Q7" s="1">
        <f t="shared" si="2"/>
        <v>4.4000000000000004</v>
      </c>
    </row>
    <row r="8" spans="1:17" x14ac:dyDescent="0.25">
      <c r="A8" s="1" t="s">
        <v>8</v>
      </c>
      <c r="B8" s="1">
        <v>3</v>
      </c>
      <c r="C8" s="1">
        <v>2</v>
      </c>
      <c r="D8" s="1">
        <v>4</v>
      </c>
      <c r="E8" s="2">
        <f t="shared" si="0"/>
        <v>3</v>
      </c>
      <c r="G8" s="1" t="s">
        <v>8</v>
      </c>
      <c r="H8" s="1">
        <v>3.7</v>
      </c>
      <c r="I8" s="1">
        <v>3.5</v>
      </c>
      <c r="J8" s="1"/>
      <c r="K8" s="2">
        <f t="shared" si="1"/>
        <v>3.6</v>
      </c>
      <c r="M8" s="1" t="s">
        <v>8</v>
      </c>
      <c r="N8" s="1">
        <v>3.5</v>
      </c>
      <c r="O8" s="1">
        <v>2.5</v>
      </c>
      <c r="P8" s="1">
        <v>2</v>
      </c>
      <c r="Q8" s="2">
        <f t="shared" si="2"/>
        <v>2.6666666666666665</v>
      </c>
    </row>
    <row r="9" spans="1:17" x14ac:dyDescent="0.25">
      <c r="A9" s="1" t="s">
        <v>9</v>
      </c>
      <c r="B9" s="1">
        <v>9</v>
      </c>
      <c r="C9" s="1">
        <v>6</v>
      </c>
      <c r="D9" s="1"/>
      <c r="E9" s="2">
        <f t="shared" si="0"/>
        <v>7.5</v>
      </c>
      <c r="G9" s="1" t="s">
        <v>9</v>
      </c>
      <c r="H9" s="1">
        <v>8</v>
      </c>
      <c r="I9" s="1">
        <v>2.5</v>
      </c>
      <c r="J9" s="1">
        <v>5</v>
      </c>
      <c r="K9" s="2">
        <f t="shared" si="1"/>
        <v>5.166666666666667</v>
      </c>
      <c r="M9" s="1" t="s">
        <v>9</v>
      </c>
      <c r="N9" s="1">
        <v>3</v>
      </c>
      <c r="O9" s="1">
        <v>5</v>
      </c>
      <c r="P9" s="1">
        <v>4.2</v>
      </c>
      <c r="Q9" s="2">
        <f t="shared" si="2"/>
        <v>4.0666666666666664</v>
      </c>
    </row>
    <row r="10" spans="1:17" x14ac:dyDescent="0.25">
      <c r="A10" s="1" t="s">
        <v>10</v>
      </c>
      <c r="B10" s="1">
        <v>5</v>
      </c>
      <c r="C10" s="1">
        <v>5</v>
      </c>
      <c r="D10" s="1"/>
      <c r="E10" s="2">
        <f t="shared" si="0"/>
        <v>5</v>
      </c>
      <c r="G10" s="1" t="s">
        <v>10</v>
      </c>
      <c r="H10" s="1">
        <v>6.5</v>
      </c>
      <c r="I10" s="1">
        <v>5.5</v>
      </c>
      <c r="J10" s="1">
        <v>3</v>
      </c>
      <c r="K10" s="2">
        <f t="shared" si="1"/>
        <v>5</v>
      </c>
      <c r="M10" s="1" t="s">
        <v>10</v>
      </c>
      <c r="N10" s="1">
        <v>3</v>
      </c>
      <c r="O10" s="1">
        <v>3.5</v>
      </c>
      <c r="P10" s="1">
        <v>3</v>
      </c>
      <c r="Q10" s="2">
        <f t="shared" si="2"/>
        <v>3.1666666666666665</v>
      </c>
    </row>
    <row r="12" spans="1:17" x14ac:dyDescent="0.25">
      <c r="A12" t="s">
        <v>11</v>
      </c>
      <c r="I12" t="s">
        <v>12</v>
      </c>
    </row>
    <row r="14" spans="1:17" x14ac:dyDescent="0.25">
      <c r="A14" s="11" t="s">
        <v>0</v>
      </c>
      <c r="B14" s="16" t="s">
        <v>13</v>
      </c>
      <c r="C14" s="17"/>
      <c r="D14" s="18"/>
      <c r="E14" s="11" t="s">
        <v>14</v>
      </c>
      <c r="F14" s="11" t="s">
        <v>2</v>
      </c>
      <c r="I14" s="1" t="s">
        <v>15</v>
      </c>
      <c r="J14" s="1">
        <v>2</v>
      </c>
    </row>
    <row r="15" spans="1:17" x14ac:dyDescent="0.25">
      <c r="A15" s="12"/>
      <c r="B15" s="6">
        <v>1</v>
      </c>
      <c r="C15" s="6">
        <v>2</v>
      </c>
      <c r="D15" s="6">
        <v>3</v>
      </c>
      <c r="E15" s="12"/>
      <c r="F15" s="12"/>
      <c r="H15" s="3"/>
      <c r="I15" s="1" t="s">
        <v>16</v>
      </c>
      <c r="J15" s="1">
        <v>3</v>
      </c>
      <c r="Q15" s="3"/>
    </row>
    <row r="16" spans="1:17" x14ac:dyDescent="0.25">
      <c r="A16" s="1" t="s">
        <v>5</v>
      </c>
      <c r="B16" s="2">
        <f t="shared" ref="B16:B21" si="3">(E5)</f>
        <v>7</v>
      </c>
      <c r="C16" s="2">
        <f t="shared" ref="C16:C21" si="4">(K5)</f>
        <v>3.75</v>
      </c>
      <c r="D16" s="2">
        <f>(Q5)</f>
        <v>6.25</v>
      </c>
      <c r="E16" s="2">
        <f>SUM(B16:D16)</f>
        <v>17</v>
      </c>
      <c r="F16" s="2">
        <f>AVERAGE(B16:D16)</f>
        <v>5.666666666666667</v>
      </c>
      <c r="I16" s="1" t="s">
        <v>17</v>
      </c>
      <c r="J16" s="1">
        <v>3</v>
      </c>
    </row>
    <row r="17" spans="1:17" x14ac:dyDescent="0.25">
      <c r="A17" s="1" t="s">
        <v>6</v>
      </c>
      <c r="B17" s="2">
        <f t="shared" si="3"/>
        <v>5.5</v>
      </c>
      <c r="C17" s="2">
        <f t="shared" si="4"/>
        <v>4.75</v>
      </c>
      <c r="D17" s="2">
        <f t="shared" ref="D17:D20" si="5">(Q6)</f>
        <v>4.25</v>
      </c>
      <c r="E17" s="2">
        <f t="shared" ref="E17:E21" si="6">SUM(B17:D17)</f>
        <v>14.5</v>
      </c>
      <c r="F17" s="2">
        <f t="shared" ref="F17:F21" si="7">AVERAGE(B17:D17)</f>
        <v>4.833333333333333</v>
      </c>
      <c r="H17" s="3"/>
      <c r="I17" s="1" t="s">
        <v>18</v>
      </c>
      <c r="J17" s="4">
        <f>(E22^2)/(J14*J15*J16)</f>
        <v>398.87432098765436</v>
      </c>
    </row>
    <row r="18" spans="1:17" x14ac:dyDescent="0.25">
      <c r="A18" s="1" t="s">
        <v>7</v>
      </c>
      <c r="B18" s="2">
        <f t="shared" si="3"/>
        <v>3.5666666666666664</v>
      </c>
      <c r="C18" s="1">
        <f t="shared" si="4"/>
        <v>6.1</v>
      </c>
      <c r="D18" s="1">
        <f t="shared" si="5"/>
        <v>4.4000000000000004</v>
      </c>
      <c r="E18" s="2">
        <f t="shared" si="6"/>
        <v>14.066666666666666</v>
      </c>
      <c r="F18" s="2">
        <f t="shared" si="7"/>
        <v>4.6888888888888891</v>
      </c>
    </row>
    <row r="19" spans="1:17" x14ac:dyDescent="0.25">
      <c r="A19" s="1" t="s">
        <v>8</v>
      </c>
      <c r="B19" s="2">
        <f t="shared" si="3"/>
        <v>3</v>
      </c>
      <c r="C19" s="2">
        <f t="shared" si="4"/>
        <v>3.6</v>
      </c>
      <c r="D19" s="2">
        <f t="shared" si="5"/>
        <v>2.6666666666666665</v>
      </c>
      <c r="E19" s="2">
        <f t="shared" si="6"/>
        <v>9.2666666666666657</v>
      </c>
      <c r="F19" s="2">
        <f t="shared" si="7"/>
        <v>3.0888888888888886</v>
      </c>
      <c r="I19" t="s">
        <v>19</v>
      </c>
    </row>
    <row r="20" spans="1:17" x14ac:dyDescent="0.25">
      <c r="A20" s="1" t="s">
        <v>9</v>
      </c>
      <c r="B20" s="2">
        <f t="shared" si="3"/>
        <v>7.5</v>
      </c>
      <c r="C20" s="2">
        <f t="shared" si="4"/>
        <v>5.166666666666667</v>
      </c>
      <c r="D20" s="2">
        <f t="shared" si="5"/>
        <v>4.0666666666666664</v>
      </c>
      <c r="E20" s="2">
        <f t="shared" si="6"/>
        <v>16.733333333333334</v>
      </c>
      <c r="F20" s="2">
        <f t="shared" si="7"/>
        <v>5.5777777777777784</v>
      </c>
      <c r="Q20" s="3"/>
    </row>
    <row r="21" spans="1:17" x14ac:dyDescent="0.25">
      <c r="A21" s="1" t="s">
        <v>10</v>
      </c>
      <c r="B21" s="2">
        <f t="shared" si="3"/>
        <v>5</v>
      </c>
      <c r="C21" s="2">
        <f t="shared" si="4"/>
        <v>5</v>
      </c>
      <c r="D21" s="2">
        <f>(Q10)</f>
        <v>3.1666666666666665</v>
      </c>
      <c r="E21" s="2">
        <f t="shared" si="6"/>
        <v>13.166666666666666</v>
      </c>
      <c r="F21" s="2">
        <f t="shared" si="7"/>
        <v>4.3888888888888884</v>
      </c>
      <c r="I21" s="7" t="s">
        <v>20</v>
      </c>
      <c r="J21" s="7" t="s">
        <v>21</v>
      </c>
      <c r="K21" s="7" t="s">
        <v>22</v>
      </c>
      <c r="L21" s="7" t="s">
        <v>23</v>
      </c>
      <c r="M21" s="7" t="s">
        <v>24</v>
      </c>
      <c r="N21" s="7" t="s">
        <v>25</v>
      </c>
      <c r="O21" s="7" t="s">
        <v>26</v>
      </c>
      <c r="P21" s="7" t="s">
        <v>27</v>
      </c>
    </row>
    <row r="22" spans="1:17" x14ac:dyDescent="0.25">
      <c r="A22" s="1" t="s">
        <v>28</v>
      </c>
      <c r="B22" s="2">
        <f>SUM(B16:B21)</f>
        <v>31.566666666666666</v>
      </c>
      <c r="C22" s="2">
        <f t="shared" ref="C22:E22" si="8">SUM(C16:C21)</f>
        <v>28.366666666666667</v>
      </c>
      <c r="D22" s="2">
        <f t="shared" si="8"/>
        <v>24.8</v>
      </c>
      <c r="E22" s="2">
        <f t="shared" si="8"/>
        <v>84.733333333333334</v>
      </c>
      <c r="F22" s="2">
        <f>SUM(F16:F21)</f>
        <v>28.244444444444447</v>
      </c>
      <c r="I22" s="1" t="s">
        <v>29</v>
      </c>
      <c r="J22" s="1">
        <f>(J16-1)</f>
        <v>2</v>
      </c>
      <c r="K22" s="1">
        <f>SUMSQ(B22:D22)/6-J17</f>
        <v>3.819382716049347</v>
      </c>
      <c r="L22" s="1">
        <f>(K22/J22)</f>
        <v>1.9096913580246735</v>
      </c>
      <c r="M22" s="1">
        <f>(L22/L27)</f>
        <v>1.2787900332335682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13.244938271604894</v>
      </c>
      <c r="L23" s="1">
        <f t="shared" ref="L23:L27" si="9">(K23/J23)</f>
        <v>2.6489876543209787</v>
      </c>
      <c r="M23" s="1">
        <f>(L23/L27)</f>
        <v>1.7738463319058855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30</v>
      </c>
      <c r="I24" s="1" t="s">
        <v>31</v>
      </c>
      <c r="J24" s="1">
        <f>(J14-1)</f>
        <v>1</v>
      </c>
      <c r="K24" s="1">
        <f>SUMSQ(E27:E28)/(J16*J15)-J17</f>
        <v>2.2755555555555134</v>
      </c>
      <c r="L24" s="1">
        <f t="shared" si="9"/>
        <v>2.2755555555555134</v>
      </c>
      <c r="M24" s="1">
        <f>(L24/L27)</f>
        <v>1.5237843289627897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1" t="s">
        <v>31</v>
      </c>
      <c r="B25" s="13" t="s">
        <v>32</v>
      </c>
      <c r="C25" s="14"/>
      <c r="D25" s="15"/>
      <c r="E25" s="11" t="s">
        <v>28</v>
      </c>
      <c r="F25" s="11" t="s">
        <v>2</v>
      </c>
      <c r="I25" s="1" t="s">
        <v>32</v>
      </c>
      <c r="J25" s="1">
        <f>(J15-1)</f>
        <v>2</v>
      </c>
      <c r="K25" s="1">
        <f>SUMSQ(B29:D29)/(J16*J14)-J17</f>
        <v>2.311234567901181</v>
      </c>
      <c r="L25" s="1">
        <f t="shared" si="9"/>
        <v>1.1556172839505905</v>
      </c>
      <c r="M25" s="1">
        <f>(L25/L27)</f>
        <v>0.77383806484679507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2"/>
      <c r="B26" s="6" t="s">
        <v>33</v>
      </c>
      <c r="C26" s="6" t="s">
        <v>34</v>
      </c>
      <c r="D26" s="6" t="s">
        <v>35</v>
      </c>
      <c r="E26" s="12"/>
      <c r="F26" s="12"/>
      <c r="I26" s="1" t="s">
        <v>40</v>
      </c>
      <c r="J26" s="1">
        <f>(J23-J24-J25)</f>
        <v>2</v>
      </c>
      <c r="K26" s="1">
        <f>(K23-K24-K25)</f>
        <v>8.6581481481482001</v>
      </c>
      <c r="L26" s="1">
        <f t="shared" si="9"/>
        <v>4.3290740740741001</v>
      </c>
      <c r="M26" s="1">
        <f>(L26/L27)</f>
        <v>2.898885600436524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17</v>
      </c>
      <c r="C27" s="2">
        <f>(E17)</f>
        <v>14.5</v>
      </c>
      <c r="D27" s="2">
        <f>(E18)</f>
        <v>14.066666666666666</v>
      </c>
      <c r="E27" s="2">
        <f>SUM(B27:D27)</f>
        <v>45.566666666666663</v>
      </c>
      <c r="F27" s="2">
        <f>E27/9</f>
        <v>5.0629629629629624</v>
      </c>
      <c r="H27" s="3"/>
      <c r="I27" s="1" t="s">
        <v>37</v>
      </c>
      <c r="J27" s="1">
        <f>(J28-J22-J23)</f>
        <v>10</v>
      </c>
      <c r="K27" s="1">
        <f>(K28-K23-K22)</f>
        <v>14.93358024691355</v>
      </c>
      <c r="L27" s="1">
        <f t="shared" si="9"/>
        <v>1.4933580246913549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9.2666666666666657</v>
      </c>
      <c r="C28" s="2">
        <f>(E20)</f>
        <v>16.733333333333334</v>
      </c>
      <c r="D28" s="2">
        <f>(E21)</f>
        <v>13.166666666666666</v>
      </c>
      <c r="E28" s="2">
        <f>SUM(B28:D28)</f>
        <v>39.166666666666664</v>
      </c>
      <c r="F28" s="2">
        <f>E28/9</f>
        <v>4.3518518518518512</v>
      </c>
      <c r="I28" s="1" t="s">
        <v>28</v>
      </c>
      <c r="J28" s="1">
        <f>(J14*J15*J16-1)</f>
        <v>17</v>
      </c>
      <c r="K28" s="1">
        <f>SUMSQ(B16:D21)-J17</f>
        <v>31.997901234567792</v>
      </c>
      <c r="L28" s="5"/>
      <c r="M28" s="5"/>
      <c r="N28" s="5"/>
      <c r="O28" s="5"/>
      <c r="P28" s="5"/>
    </row>
    <row r="29" spans="1:17" x14ac:dyDescent="0.25">
      <c r="A29" s="1" t="s">
        <v>28</v>
      </c>
      <c r="B29" s="2">
        <f>SUM(B27:B28)</f>
        <v>26.266666666666666</v>
      </c>
      <c r="C29" s="2">
        <f t="shared" ref="C29:E29" si="11">SUM(C27:C28)</f>
        <v>31.233333333333334</v>
      </c>
      <c r="D29" s="2">
        <f t="shared" si="11"/>
        <v>27.233333333333334</v>
      </c>
      <c r="E29" s="2">
        <f t="shared" si="11"/>
        <v>84.73333333333332</v>
      </c>
      <c r="F29" s="5"/>
      <c r="H29" s="3"/>
    </row>
    <row r="30" spans="1:17" x14ac:dyDescent="0.25">
      <c r="A30" s="1" t="s">
        <v>2</v>
      </c>
      <c r="B30" s="2">
        <f>(B29/6)</f>
        <v>4.3777777777777773</v>
      </c>
      <c r="C30" s="2">
        <f>(C29/6)</f>
        <v>5.2055555555555557</v>
      </c>
      <c r="D30" s="2">
        <f>(D29/6)</f>
        <v>4.5388888888888888</v>
      </c>
      <c r="E30" s="5"/>
      <c r="F30" s="5"/>
    </row>
    <row r="31" spans="1:17" x14ac:dyDescent="0.25">
      <c r="I31" t="s">
        <v>0</v>
      </c>
      <c r="J31" t="s">
        <v>41</v>
      </c>
      <c r="K31" t="s">
        <v>44</v>
      </c>
    </row>
    <row r="32" spans="1:17" x14ac:dyDescent="0.25">
      <c r="I32" t="s">
        <v>36</v>
      </c>
      <c r="J32">
        <f>(E27/9)</f>
        <v>5.0629629629629624</v>
      </c>
      <c r="K32" t="s">
        <v>45</v>
      </c>
    </row>
    <row r="33" spans="7:12" x14ac:dyDescent="0.25">
      <c r="H33" s="9"/>
      <c r="I33" t="s">
        <v>38</v>
      </c>
      <c r="J33">
        <f>(E28/9)</f>
        <v>4.3518518518518512</v>
      </c>
      <c r="K33" t="s">
        <v>45</v>
      </c>
      <c r="L33">
        <f>(J34+J33)</f>
        <v>5.6353909976390657</v>
      </c>
    </row>
    <row r="34" spans="7:12" x14ac:dyDescent="0.25">
      <c r="G34" t="s">
        <v>43</v>
      </c>
      <c r="H34" s="9">
        <v>3.1509999999999998</v>
      </c>
      <c r="I34" t="s">
        <v>42</v>
      </c>
      <c r="J34">
        <f>(H34*(L27/9)^0.5)</f>
        <v>1.2835391457872145</v>
      </c>
      <c r="L34">
        <f>(J34+J32)</f>
        <v>6.346502108750177</v>
      </c>
    </row>
    <row r="35" spans="7:12" x14ac:dyDescent="0.25">
      <c r="H35" s="9"/>
      <c r="I35" t="s">
        <v>33</v>
      </c>
      <c r="J35">
        <f>(B29/6)</f>
        <v>4.3777777777777773</v>
      </c>
      <c r="K35" t="s">
        <v>45</v>
      </c>
    </row>
    <row r="36" spans="7:12" x14ac:dyDescent="0.25">
      <c r="I36" t="s">
        <v>34</v>
      </c>
      <c r="J36">
        <f>(C29/6)</f>
        <v>5.2055555555555557</v>
      </c>
      <c r="K36" t="s">
        <v>45</v>
      </c>
    </row>
    <row r="37" spans="7:12" x14ac:dyDescent="0.25">
      <c r="H37" s="9"/>
      <c r="I37" t="s">
        <v>35</v>
      </c>
      <c r="J37">
        <f>(D29/6)</f>
        <v>4.5388888888888888</v>
      </c>
      <c r="K37" t="s">
        <v>45</v>
      </c>
      <c r="L37">
        <f>(J38+J37)</f>
        <v>6.4730923042652266</v>
      </c>
    </row>
    <row r="38" spans="7:12" x14ac:dyDescent="0.25">
      <c r="G38" t="s">
        <v>46</v>
      </c>
      <c r="H38" s="9">
        <v>3.8769999999999998</v>
      </c>
      <c r="I38" t="s">
        <v>42</v>
      </c>
      <c r="J38">
        <f>(H38*(L27/6)^0.5)</f>
        <v>1.9342034153763379</v>
      </c>
      <c r="L38">
        <f>(J38+J35)</f>
        <v>6.3119811931541152</v>
      </c>
    </row>
    <row r="39" spans="7:12" x14ac:dyDescent="0.25">
      <c r="H39" s="9"/>
    </row>
  </sheetData>
  <mergeCells count="17">
    <mergeCell ref="A3:A4"/>
    <mergeCell ref="E3:E4"/>
    <mergeCell ref="G3:G4"/>
    <mergeCell ref="K3:K4"/>
    <mergeCell ref="M3:M4"/>
    <mergeCell ref="Q3:Q4"/>
    <mergeCell ref="B3:D3"/>
    <mergeCell ref="H3:J3"/>
    <mergeCell ref="N3:P3"/>
    <mergeCell ref="E14:E15"/>
    <mergeCell ref="F14:F15"/>
    <mergeCell ref="A14:A15"/>
    <mergeCell ref="A25:A26"/>
    <mergeCell ref="E25:E26"/>
    <mergeCell ref="F25:F26"/>
    <mergeCell ref="B25:D25"/>
    <mergeCell ref="B14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J38" sqref="J38"/>
    </sheetView>
  </sheetViews>
  <sheetFormatPr defaultRowHeight="15" x14ac:dyDescent="0.25"/>
  <sheetData>
    <row r="1" spans="1:17" x14ac:dyDescent="0.25">
      <c r="A1" t="s">
        <v>39</v>
      </c>
    </row>
    <row r="3" spans="1:17" x14ac:dyDescent="0.25">
      <c r="A3" s="11" t="s">
        <v>0</v>
      </c>
      <c r="B3" s="16" t="s">
        <v>1</v>
      </c>
      <c r="C3" s="17"/>
      <c r="D3" s="18"/>
      <c r="E3" s="11" t="s">
        <v>2</v>
      </c>
      <c r="G3" s="11" t="s">
        <v>0</v>
      </c>
      <c r="H3" s="13" t="s">
        <v>3</v>
      </c>
      <c r="I3" s="14"/>
      <c r="J3" s="15"/>
      <c r="K3" s="11" t="s">
        <v>2</v>
      </c>
      <c r="M3" s="11" t="s">
        <v>0</v>
      </c>
      <c r="N3" s="13" t="s">
        <v>4</v>
      </c>
      <c r="O3" s="14"/>
      <c r="P3" s="15"/>
      <c r="Q3" s="11" t="s">
        <v>2</v>
      </c>
    </row>
    <row r="4" spans="1:17" x14ac:dyDescent="0.25">
      <c r="A4" s="12"/>
      <c r="B4" s="6">
        <v>1</v>
      </c>
      <c r="C4" s="6">
        <v>2</v>
      </c>
      <c r="D4" s="6">
        <v>3</v>
      </c>
      <c r="E4" s="12"/>
      <c r="G4" s="12"/>
      <c r="H4" s="6">
        <v>1</v>
      </c>
      <c r="I4" s="8">
        <v>2</v>
      </c>
      <c r="J4" s="6">
        <v>3</v>
      </c>
      <c r="K4" s="12"/>
      <c r="M4" s="12"/>
      <c r="N4" s="6">
        <v>1</v>
      </c>
      <c r="O4" s="6">
        <v>2</v>
      </c>
      <c r="P4" s="6">
        <v>3</v>
      </c>
      <c r="Q4" s="12"/>
    </row>
    <row r="5" spans="1:17" x14ac:dyDescent="0.25">
      <c r="A5" s="1" t="s">
        <v>5</v>
      </c>
      <c r="B5" s="1">
        <v>15</v>
      </c>
      <c r="C5" s="1">
        <v>13</v>
      </c>
      <c r="D5" s="1"/>
      <c r="E5" s="2">
        <f>AVERAGE(B5:D5)</f>
        <v>14</v>
      </c>
      <c r="G5" s="1" t="s">
        <v>5</v>
      </c>
      <c r="H5" s="1">
        <v>9</v>
      </c>
      <c r="I5" s="1">
        <v>7</v>
      </c>
      <c r="J5" s="1"/>
      <c r="K5" s="4">
        <f>AVERAGE(H5:J5)</f>
        <v>8</v>
      </c>
      <c r="M5" s="1" t="s">
        <v>5</v>
      </c>
      <c r="N5" s="1">
        <v>12</v>
      </c>
      <c r="O5" s="1">
        <v>10</v>
      </c>
      <c r="P5" s="1"/>
      <c r="Q5" s="2">
        <f>AVERAGE(N5:P5)</f>
        <v>11</v>
      </c>
    </row>
    <row r="6" spans="1:17" x14ac:dyDescent="0.25">
      <c r="A6" s="1" t="s">
        <v>6</v>
      </c>
      <c r="B6" s="1">
        <v>10</v>
      </c>
      <c r="C6" s="1">
        <v>9</v>
      </c>
      <c r="D6" s="1"/>
      <c r="E6" s="2">
        <f t="shared" ref="E6:E10" si="0">AVERAGE(B6:D6)</f>
        <v>9.5</v>
      </c>
      <c r="G6" s="1" t="s">
        <v>6</v>
      </c>
      <c r="H6" s="1">
        <v>9</v>
      </c>
      <c r="I6" s="1">
        <v>8.6</v>
      </c>
      <c r="J6" s="1"/>
      <c r="K6" s="2">
        <f t="shared" ref="K6:K10" si="1">AVERAGE(H6:J6)</f>
        <v>8.8000000000000007</v>
      </c>
      <c r="M6" s="1" t="s">
        <v>6</v>
      </c>
      <c r="N6" s="1">
        <v>10</v>
      </c>
      <c r="O6" s="1">
        <v>8.9</v>
      </c>
      <c r="P6" s="1"/>
      <c r="Q6" s="2">
        <f t="shared" ref="Q6:Q10" si="2">AVERAGE(N6:P6)</f>
        <v>9.4499999999999993</v>
      </c>
    </row>
    <row r="7" spans="1:17" x14ac:dyDescent="0.25">
      <c r="A7" s="1" t="s">
        <v>7</v>
      </c>
      <c r="B7" s="1">
        <v>7</v>
      </c>
      <c r="C7" s="1">
        <v>8</v>
      </c>
      <c r="D7" s="1">
        <v>7</v>
      </c>
      <c r="E7" s="2">
        <f t="shared" si="0"/>
        <v>7.333333333333333</v>
      </c>
      <c r="G7" s="1" t="s">
        <v>7</v>
      </c>
      <c r="H7" s="1">
        <v>14.3</v>
      </c>
      <c r="I7" s="1">
        <v>10.5</v>
      </c>
      <c r="J7" s="1"/>
      <c r="K7" s="1">
        <f t="shared" si="1"/>
        <v>12.4</v>
      </c>
      <c r="M7" s="1" t="s">
        <v>7</v>
      </c>
      <c r="N7" s="1">
        <v>8.5</v>
      </c>
      <c r="O7" s="1">
        <v>9.1999999999999993</v>
      </c>
      <c r="P7" s="1"/>
      <c r="Q7" s="1">
        <f t="shared" si="2"/>
        <v>8.85</v>
      </c>
    </row>
    <row r="8" spans="1:17" x14ac:dyDescent="0.25">
      <c r="A8" s="1" t="s">
        <v>8</v>
      </c>
      <c r="B8" s="1">
        <v>10</v>
      </c>
      <c r="C8" s="1">
        <v>4.5</v>
      </c>
      <c r="D8" s="1">
        <v>8</v>
      </c>
      <c r="E8" s="2">
        <f t="shared" si="0"/>
        <v>7.5</v>
      </c>
      <c r="G8" s="1" t="s">
        <v>8</v>
      </c>
      <c r="H8" s="1">
        <v>9</v>
      </c>
      <c r="I8" s="1">
        <v>10.199999999999999</v>
      </c>
      <c r="J8" s="1"/>
      <c r="K8" s="2">
        <f t="shared" si="1"/>
        <v>9.6</v>
      </c>
      <c r="M8" s="1" t="s">
        <v>8</v>
      </c>
      <c r="N8" s="1">
        <v>4.5</v>
      </c>
      <c r="O8" s="1">
        <v>6.5</v>
      </c>
      <c r="P8" s="1">
        <v>5</v>
      </c>
      <c r="Q8" s="2">
        <f t="shared" si="2"/>
        <v>5.333333333333333</v>
      </c>
    </row>
    <row r="9" spans="1:17" x14ac:dyDescent="0.25">
      <c r="A9" s="1" t="s">
        <v>9</v>
      </c>
      <c r="B9" s="1">
        <v>18</v>
      </c>
      <c r="C9" s="1">
        <v>12</v>
      </c>
      <c r="D9" s="1"/>
      <c r="E9" s="2">
        <f t="shared" si="0"/>
        <v>15</v>
      </c>
      <c r="G9" s="1" t="s">
        <v>9</v>
      </c>
      <c r="H9" s="1">
        <v>14</v>
      </c>
      <c r="I9" s="1">
        <v>10.5</v>
      </c>
      <c r="J9" s="1">
        <v>10</v>
      </c>
      <c r="K9" s="2">
        <f t="shared" si="1"/>
        <v>11.5</v>
      </c>
      <c r="M9" s="1" t="s">
        <v>9</v>
      </c>
      <c r="N9" s="1">
        <v>6.8</v>
      </c>
      <c r="O9" s="1">
        <v>9.9</v>
      </c>
      <c r="P9" s="1">
        <v>5.2</v>
      </c>
      <c r="Q9" s="2">
        <f t="shared" si="2"/>
        <v>7.3</v>
      </c>
    </row>
    <row r="10" spans="1:17" x14ac:dyDescent="0.25">
      <c r="A10" s="1" t="s">
        <v>10</v>
      </c>
      <c r="B10" s="1">
        <v>10.5</v>
      </c>
      <c r="C10" s="1">
        <v>9</v>
      </c>
      <c r="D10" s="1"/>
      <c r="E10" s="2">
        <f t="shared" si="0"/>
        <v>9.75</v>
      </c>
      <c r="G10" s="1" t="s">
        <v>10</v>
      </c>
      <c r="H10" s="1">
        <v>11</v>
      </c>
      <c r="I10" s="1">
        <v>10.5</v>
      </c>
      <c r="J10" s="1">
        <v>6</v>
      </c>
      <c r="K10" s="2">
        <f t="shared" si="1"/>
        <v>9.1666666666666661</v>
      </c>
      <c r="M10" s="1" t="s">
        <v>10</v>
      </c>
      <c r="N10" s="1">
        <v>7</v>
      </c>
      <c r="O10" s="1">
        <v>3</v>
      </c>
      <c r="P10" s="1">
        <v>4.3</v>
      </c>
      <c r="Q10" s="2">
        <f t="shared" si="2"/>
        <v>4.7666666666666666</v>
      </c>
    </row>
    <row r="12" spans="1:17" x14ac:dyDescent="0.25">
      <c r="A12" t="s">
        <v>11</v>
      </c>
      <c r="I12" t="s">
        <v>12</v>
      </c>
    </row>
    <row r="14" spans="1:17" x14ac:dyDescent="0.25">
      <c r="A14" s="11" t="s">
        <v>0</v>
      </c>
      <c r="B14" s="16" t="s">
        <v>13</v>
      </c>
      <c r="C14" s="17"/>
      <c r="D14" s="18"/>
      <c r="E14" s="11" t="s">
        <v>14</v>
      </c>
      <c r="F14" s="11" t="s">
        <v>2</v>
      </c>
      <c r="I14" s="1" t="s">
        <v>15</v>
      </c>
      <c r="J14" s="1">
        <v>2</v>
      </c>
    </row>
    <row r="15" spans="1:17" x14ac:dyDescent="0.25">
      <c r="A15" s="12"/>
      <c r="B15" s="6">
        <v>1</v>
      </c>
      <c r="C15" s="6">
        <v>2</v>
      </c>
      <c r="D15" s="6">
        <v>3</v>
      </c>
      <c r="E15" s="12"/>
      <c r="F15" s="12"/>
      <c r="H15" s="3"/>
      <c r="I15" s="1" t="s">
        <v>16</v>
      </c>
      <c r="J15" s="1">
        <v>3</v>
      </c>
      <c r="Q15" s="3"/>
    </row>
    <row r="16" spans="1:17" x14ac:dyDescent="0.25">
      <c r="A16" s="1" t="s">
        <v>5</v>
      </c>
      <c r="B16" s="2">
        <f t="shared" ref="B16:B21" si="3">(E5)</f>
        <v>14</v>
      </c>
      <c r="C16" s="2">
        <f t="shared" ref="C16:C21" si="4">(K5)</f>
        <v>8</v>
      </c>
      <c r="D16" s="2">
        <f>(Q5)</f>
        <v>11</v>
      </c>
      <c r="E16" s="2">
        <f>SUM(B16:D16)</f>
        <v>33</v>
      </c>
      <c r="F16" s="2">
        <f>AVERAGE(B16:D16)</f>
        <v>11</v>
      </c>
      <c r="I16" s="1" t="s">
        <v>17</v>
      </c>
      <c r="J16" s="1">
        <v>3</v>
      </c>
    </row>
    <row r="17" spans="1:17" x14ac:dyDescent="0.25">
      <c r="A17" s="1" t="s">
        <v>6</v>
      </c>
      <c r="B17" s="2">
        <f t="shared" si="3"/>
        <v>9.5</v>
      </c>
      <c r="C17" s="2">
        <f t="shared" si="4"/>
        <v>8.8000000000000007</v>
      </c>
      <c r="D17" s="2">
        <f t="shared" ref="D17:D20" si="5">(Q6)</f>
        <v>9.4499999999999993</v>
      </c>
      <c r="E17" s="2">
        <f t="shared" ref="E17:E21" si="6">SUM(B17:D17)</f>
        <v>27.75</v>
      </c>
      <c r="F17" s="2">
        <f t="shared" ref="F17:F21" si="7">AVERAGE(B17:D17)</f>
        <v>9.25</v>
      </c>
      <c r="H17" s="3"/>
      <c r="I17" s="1" t="s">
        <v>18</v>
      </c>
      <c r="J17" s="4">
        <f>(E22^2)/(J14*J15*J16)</f>
        <v>1591.4201388888889</v>
      </c>
    </row>
    <row r="18" spans="1:17" x14ac:dyDescent="0.25">
      <c r="A18" s="1" t="s">
        <v>7</v>
      </c>
      <c r="B18" s="2">
        <f t="shared" si="3"/>
        <v>7.333333333333333</v>
      </c>
      <c r="C18" s="1">
        <f t="shared" si="4"/>
        <v>12.4</v>
      </c>
      <c r="D18" s="1">
        <f t="shared" si="5"/>
        <v>8.85</v>
      </c>
      <c r="E18" s="2">
        <f t="shared" si="6"/>
        <v>28.583333333333336</v>
      </c>
      <c r="F18" s="2">
        <f t="shared" si="7"/>
        <v>9.5277777777777786</v>
      </c>
    </row>
    <row r="19" spans="1:17" x14ac:dyDescent="0.25">
      <c r="A19" s="1" t="s">
        <v>8</v>
      </c>
      <c r="B19" s="2">
        <f t="shared" si="3"/>
        <v>7.5</v>
      </c>
      <c r="C19" s="2">
        <f t="shared" si="4"/>
        <v>9.6</v>
      </c>
      <c r="D19" s="2">
        <f t="shared" si="5"/>
        <v>5.333333333333333</v>
      </c>
      <c r="E19" s="2">
        <f t="shared" si="6"/>
        <v>22.433333333333334</v>
      </c>
      <c r="F19" s="2">
        <f t="shared" si="7"/>
        <v>7.4777777777777779</v>
      </c>
      <c r="I19" t="s">
        <v>19</v>
      </c>
    </row>
    <row r="20" spans="1:17" x14ac:dyDescent="0.25">
      <c r="A20" s="1" t="s">
        <v>9</v>
      </c>
      <c r="B20" s="2">
        <f t="shared" si="3"/>
        <v>15</v>
      </c>
      <c r="C20" s="2">
        <f t="shared" si="4"/>
        <v>11.5</v>
      </c>
      <c r="D20" s="2">
        <f t="shared" si="5"/>
        <v>7.3</v>
      </c>
      <c r="E20" s="2">
        <f t="shared" si="6"/>
        <v>33.799999999999997</v>
      </c>
      <c r="F20" s="2">
        <f t="shared" si="7"/>
        <v>11.266666666666666</v>
      </c>
      <c r="Q20" s="3"/>
    </row>
    <row r="21" spans="1:17" x14ac:dyDescent="0.25">
      <c r="A21" s="1" t="s">
        <v>10</v>
      </c>
      <c r="B21" s="2">
        <f t="shared" si="3"/>
        <v>9.75</v>
      </c>
      <c r="C21" s="2">
        <f t="shared" si="4"/>
        <v>9.1666666666666661</v>
      </c>
      <c r="D21" s="2">
        <f>(Q10)</f>
        <v>4.7666666666666666</v>
      </c>
      <c r="E21" s="2">
        <f t="shared" si="6"/>
        <v>23.68333333333333</v>
      </c>
      <c r="F21" s="2">
        <f t="shared" si="7"/>
        <v>7.894444444444443</v>
      </c>
      <c r="I21" s="7" t="s">
        <v>20</v>
      </c>
      <c r="J21" s="7" t="s">
        <v>21</v>
      </c>
      <c r="K21" s="7" t="s">
        <v>22</v>
      </c>
      <c r="L21" s="7" t="s">
        <v>23</v>
      </c>
      <c r="M21" s="7" t="s">
        <v>24</v>
      </c>
      <c r="N21" s="7" t="s">
        <v>25</v>
      </c>
      <c r="O21" s="7" t="s">
        <v>26</v>
      </c>
      <c r="P21" s="7" t="s">
        <v>27</v>
      </c>
    </row>
    <row r="22" spans="1:17" x14ac:dyDescent="0.25">
      <c r="A22" s="1" t="s">
        <v>28</v>
      </c>
      <c r="B22" s="2">
        <f>SUM(B16:B21)</f>
        <v>63.083333333333329</v>
      </c>
      <c r="C22" s="2">
        <f t="shared" ref="C22:E22" si="8">SUM(C16:C21)</f>
        <v>59.466666666666669</v>
      </c>
      <c r="D22" s="2">
        <f t="shared" si="8"/>
        <v>46.699999999999996</v>
      </c>
      <c r="E22" s="2">
        <f t="shared" si="8"/>
        <v>169.25</v>
      </c>
      <c r="F22" s="2">
        <f>SUM(F16:F21)</f>
        <v>56.416666666666671</v>
      </c>
      <c r="I22" s="1" t="s">
        <v>29</v>
      </c>
      <c r="J22" s="1">
        <f>(J16-1)</f>
        <v>2</v>
      </c>
      <c r="K22" s="1">
        <f>SUMSQ(B22:D22)/6-J17</f>
        <v>24.693425925925794</v>
      </c>
      <c r="L22" s="1">
        <f>(K22/J22)</f>
        <v>12.346712962962897</v>
      </c>
      <c r="M22" s="1">
        <f>(L22/L27)</f>
        <v>2.0303599679026729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36.134583333333239</v>
      </c>
      <c r="L23" s="1">
        <f t="shared" ref="L23:L27" si="9">(K23/J23)</f>
        <v>7.2269166666666482</v>
      </c>
      <c r="M23" s="1">
        <f>(L23/L27)</f>
        <v>1.1884330943292121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30</v>
      </c>
      <c r="I24" s="1" t="s">
        <v>31</v>
      </c>
      <c r="J24" s="1">
        <f>(J14-1)</f>
        <v>1</v>
      </c>
      <c r="K24" s="1">
        <f>SUMSQ(E27:E28)/(J16*J15)-J17</f>
        <v>4.9263117283949214</v>
      </c>
      <c r="L24" s="1">
        <f t="shared" si="9"/>
        <v>4.9263117283949214</v>
      </c>
      <c r="M24" s="1">
        <f>(L24/L27)</f>
        <v>0.81010922929419138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1" t="s">
        <v>31</v>
      </c>
      <c r="B25" s="13" t="s">
        <v>32</v>
      </c>
      <c r="C25" s="14"/>
      <c r="D25" s="15"/>
      <c r="E25" s="11" t="s">
        <v>28</v>
      </c>
      <c r="F25" s="11" t="s">
        <v>2</v>
      </c>
      <c r="I25" s="1" t="s">
        <v>32</v>
      </c>
      <c r="J25" s="1">
        <f>(J15-1)</f>
        <v>2</v>
      </c>
      <c r="K25" s="1">
        <f>SUMSQ(B29:D29)/(J16*J14)-J17</f>
        <v>7.4234259259260398</v>
      </c>
      <c r="L25" s="1">
        <f t="shared" si="9"/>
        <v>3.7117129629630199</v>
      </c>
      <c r="M25" s="1">
        <f>(L25/L27)</f>
        <v>0.61037406757183221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2"/>
      <c r="B26" s="6" t="s">
        <v>33</v>
      </c>
      <c r="C26" s="6" t="s">
        <v>34</v>
      </c>
      <c r="D26" s="6" t="s">
        <v>35</v>
      </c>
      <c r="E26" s="12"/>
      <c r="F26" s="12"/>
      <c r="I26" s="1" t="s">
        <v>40</v>
      </c>
      <c r="J26" s="1">
        <f>(J23-J24-J25)</f>
        <v>2</v>
      </c>
      <c r="K26" s="1">
        <f>(K23-K24-K25)</f>
        <v>23.784845679012278</v>
      </c>
      <c r="L26" s="1">
        <f t="shared" si="9"/>
        <v>11.892422839506139</v>
      </c>
      <c r="M26" s="1">
        <f>(L26/L27)</f>
        <v>1.9556540536041018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33</v>
      </c>
      <c r="C27" s="2">
        <f>(E17)</f>
        <v>27.75</v>
      </c>
      <c r="D27" s="2">
        <f>(E18)</f>
        <v>28.583333333333336</v>
      </c>
      <c r="E27" s="2">
        <f>SUM(B27:D27)</f>
        <v>89.333333333333343</v>
      </c>
      <c r="F27" s="2">
        <f>E27/9</f>
        <v>9.9259259259259274</v>
      </c>
      <c r="H27" s="3"/>
      <c r="I27" s="1" t="s">
        <v>37</v>
      </c>
      <c r="J27" s="1">
        <f>(J28-J22-J23)</f>
        <v>10</v>
      </c>
      <c r="K27" s="1">
        <f>(K28-K23-K22)</f>
        <v>60.810462962963356</v>
      </c>
      <c r="L27" s="1">
        <f t="shared" si="9"/>
        <v>6.0810462962963356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22.433333333333334</v>
      </c>
      <c r="C28" s="2">
        <f>(E20)</f>
        <v>33.799999999999997</v>
      </c>
      <c r="D28" s="2">
        <f>(E21)</f>
        <v>23.68333333333333</v>
      </c>
      <c r="E28" s="2">
        <f>SUM(B28:D28)</f>
        <v>79.916666666666657</v>
      </c>
      <c r="F28" s="2">
        <f>E28/9</f>
        <v>8.879629629629628</v>
      </c>
      <c r="I28" s="1" t="s">
        <v>28</v>
      </c>
      <c r="J28" s="1">
        <f>(J14*J15*J16-1)</f>
        <v>17</v>
      </c>
      <c r="K28" s="1">
        <f>SUMSQ(B16:D21)-J17</f>
        <v>121.63847222222239</v>
      </c>
      <c r="L28" s="5"/>
      <c r="M28" s="5"/>
      <c r="N28" s="5"/>
      <c r="O28" s="5"/>
      <c r="P28" s="5"/>
    </row>
    <row r="29" spans="1:17" x14ac:dyDescent="0.25">
      <c r="A29" s="1" t="s">
        <v>28</v>
      </c>
      <c r="B29" s="2">
        <f>SUM(B27:B28)</f>
        <v>55.433333333333337</v>
      </c>
      <c r="C29" s="2">
        <f t="shared" ref="C29:E29" si="11">SUM(C27:C28)</f>
        <v>61.55</v>
      </c>
      <c r="D29" s="2">
        <f t="shared" si="11"/>
        <v>52.266666666666666</v>
      </c>
      <c r="E29" s="2">
        <f t="shared" si="11"/>
        <v>169.25</v>
      </c>
      <c r="F29" s="5"/>
      <c r="H29" s="3"/>
    </row>
    <row r="30" spans="1:17" x14ac:dyDescent="0.25">
      <c r="A30" s="1" t="s">
        <v>2</v>
      </c>
      <c r="B30" s="2">
        <f>(B29/6)</f>
        <v>9.2388888888888889</v>
      </c>
      <c r="C30" s="2">
        <f>(C29/6)</f>
        <v>10.258333333333333</v>
      </c>
      <c r="D30" s="2">
        <f>(D29/6)</f>
        <v>8.7111111111111104</v>
      </c>
      <c r="E30" s="5"/>
      <c r="F30" s="5"/>
    </row>
    <row r="31" spans="1:17" x14ac:dyDescent="0.25">
      <c r="I31" t="s">
        <v>0</v>
      </c>
      <c r="J31" t="s">
        <v>41</v>
      </c>
      <c r="K31" t="s">
        <v>44</v>
      </c>
    </row>
    <row r="32" spans="1:17" x14ac:dyDescent="0.25">
      <c r="I32" t="s">
        <v>36</v>
      </c>
      <c r="J32">
        <f>(E27/9)</f>
        <v>9.9259259259259274</v>
      </c>
      <c r="K32" t="s">
        <v>45</v>
      </c>
    </row>
    <row r="33" spans="7:12" x14ac:dyDescent="0.25">
      <c r="H33" s="9"/>
      <c r="I33" t="s">
        <v>38</v>
      </c>
      <c r="J33">
        <f>(E28/9)</f>
        <v>8.879629629629628</v>
      </c>
      <c r="K33" t="s">
        <v>45</v>
      </c>
      <c r="L33">
        <f>(J34+J33)</f>
        <v>11.46972826669848</v>
      </c>
    </row>
    <row r="34" spans="7:12" x14ac:dyDescent="0.25">
      <c r="G34" t="s">
        <v>43</v>
      </c>
      <c r="H34" s="9">
        <v>3.1509999999999998</v>
      </c>
      <c r="I34" t="s">
        <v>42</v>
      </c>
      <c r="J34">
        <f>(H34*(L27/9)^0.5)</f>
        <v>2.5900986370688521</v>
      </c>
      <c r="L34">
        <f>(J34+J32)</f>
        <v>12.51602456299478</v>
      </c>
    </row>
    <row r="35" spans="7:12" x14ac:dyDescent="0.25">
      <c r="H35" s="9"/>
      <c r="I35" t="s">
        <v>33</v>
      </c>
      <c r="J35">
        <f>(B29/6)</f>
        <v>9.2388888888888889</v>
      </c>
      <c r="K35" t="s">
        <v>45</v>
      </c>
    </row>
    <row r="36" spans="7:12" x14ac:dyDescent="0.25">
      <c r="I36" t="s">
        <v>34</v>
      </c>
      <c r="J36">
        <f>(C29/6)</f>
        <v>10.258333333333333</v>
      </c>
      <c r="K36" t="s">
        <v>45</v>
      </c>
    </row>
    <row r="37" spans="7:12" x14ac:dyDescent="0.25">
      <c r="H37" s="9"/>
      <c r="I37" t="s">
        <v>35</v>
      </c>
      <c r="J37">
        <f>(D29/6)</f>
        <v>8.7111111111111104</v>
      </c>
      <c r="K37" t="s">
        <v>45</v>
      </c>
      <c r="L37">
        <f>(J38+J37)</f>
        <v>12.614207986982082</v>
      </c>
    </row>
    <row r="38" spans="7:12" x14ac:dyDescent="0.25">
      <c r="G38" t="s">
        <v>46</v>
      </c>
      <c r="H38" s="9">
        <v>3.8769999999999998</v>
      </c>
      <c r="I38" t="s">
        <v>42</v>
      </c>
      <c r="J38">
        <f>(H38*(L27/6)^0.5)</f>
        <v>3.9030968758709719</v>
      </c>
      <c r="L38">
        <f>(J38+J35)</f>
        <v>13.141985764759861</v>
      </c>
    </row>
    <row r="39" spans="7:12" x14ac:dyDescent="0.25">
      <c r="H39" s="9"/>
    </row>
  </sheetData>
  <mergeCells count="17"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  <mergeCell ref="A25:A26"/>
    <mergeCell ref="B25:D25"/>
    <mergeCell ref="E25:E26"/>
    <mergeCell ref="F25:F26"/>
    <mergeCell ref="M3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17" workbookViewId="0">
      <selection activeCell="L38" sqref="L38"/>
    </sheetView>
  </sheetViews>
  <sheetFormatPr defaultRowHeight="15" x14ac:dyDescent="0.25"/>
  <sheetData>
    <row r="1" spans="1:17" x14ac:dyDescent="0.25">
      <c r="A1" t="s">
        <v>39</v>
      </c>
    </row>
    <row r="3" spans="1:17" x14ac:dyDescent="0.25">
      <c r="A3" s="11" t="s">
        <v>0</v>
      </c>
      <c r="B3" s="16" t="s">
        <v>1</v>
      </c>
      <c r="C3" s="17"/>
      <c r="D3" s="18"/>
      <c r="E3" s="11" t="s">
        <v>2</v>
      </c>
      <c r="G3" s="11" t="s">
        <v>0</v>
      </c>
      <c r="H3" s="13" t="s">
        <v>3</v>
      </c>
      <c r="I3" s="14"/>
      <c r="J3" s="15"/>
      <c r="K3" s="11" t="s">
        <v>2</v>
      </c>
      <c r="M3" s="11" t="s">
        <v>0</v>
      </c>
      <c r="N3" s="13" t="s">
        <v>4</v>
      </c>
      <c r="O3" s="14"/>
      <c r="P3" s="15"/>
      <c r="Q3" s="11" t="s">
        <v>2</v>
      </c>
    </row>
    <row r="4" spans="1:17" x14ac:dyDescent="0.25">
      <c r="A4" s="12"/>
      <c r="B4" s="6">
        <v>1</v>
      </c>
      <c r="C4" s="6">
        <v>2</v>
      </c>
      <c r="D4" s="6">
        <v>3</v>
      </c>
      <c r="E4" s="12"/>
      <c r="G4" s="12"/>
      <c r="H4" s="6">
        <v>1</v>
      </c>
      <c r="I4" s="8">
        <v>2</v>
      </c>
      <c r="J4" s="6">
        <v>3</v>
      </c>
      <c r="K4" s="12"/>
      <c r="M4" s="12"/>
      <c r="N4" s="6">
        <v>1</v>
      </c>
      <c r="O4" s="6">
        <v>2</v>
      </c>
      <c r="P4" s="6">
        <v>3</v>
      </c>
      <c r="Q4" s="12"/>
    </row>
    <row r="5" spans="1:17" x14ac:dyDescent="0.25">
      <c r="A5" s="1" t="s">
        <v>5</v>
      </c>
      <c r="B5" s="1">
        <v>19</v>
      </c>
      <c r="C5" s="1">
        <v>17.2</v>
      </c>
      <c r="D5" s="1"/>
      <c r="E5" s="2">
        <f>AVERAGE(B5:D5)</f>
        <v>18.100000000000001</v>
      </c>
      <c r="G5" s="1" t="s">
        <v>5</v>
      </c>
      <c r="H5" s="1">
        <v>11.3</v>
      </c>
      <c r="I5" s="1">
        <v>10.9</v>
      </c>
      <c r="J5" s="1"/>
      <c r="K5" s="4">
        <f>AVERAGE(H5:J5)</f>
        <v>11.100000000000001</v>
      </c>
      <c r="M5" s="1" t="s">
        <v>5</v>
      </c>
      <c r="N5" s="1">
        <v>18.5</v>
      </c>
      <c r="O5" s="1">
        <v>15.4</v>
      </c>
      <c r="P5" s="1"/>
      <c r="Q5" s="2">
        <f>AVERAGE(N5:P5)</f>
        <v>16.95</v>
      </c>
    </row>
    <row r="6" spans="1:17" x14ac:dyDescent="0.25">
      <c r="A6" s="1" t="s">
        <v>6</v>
      </c>
      <c r="B6" s="1">
        <v>15.5</v>
      </c>
      <c r="C6" s="1">
        <v>12.3</v>
      </c>
      <c r="D6" s="1"/>
      <c r="E6" s="2">
        <f t="shared" ref="E6:E10" si="0">AVERAGE(B6:D6)</f>
        <v>13.9</v>
      </c>
      <c r="G6" s="1" t="s">
        <v>6</v>
      </c>
      <c r="H6" s="1">
        <v>13.6</v>
      </c>
      <c r="I6" s="1">
        <v>14.5</v>
      </c>
      <c r="J6" s="1"/>
      <c r="K6" s="2">
        <f t="shared" ref="K6:K10" si="1">AVERAGE(H6:J6)</f>
        <v>14.05</v>
      </c>
      <c r="M6" s="1" t="s">
        <v>6</v>
      </c>
      <c r="N6" s="1">
        <v>16.2</v>
      </c>
      <c r="O6" s="1">
        <v>14.6</v>
      </c>
      <c r="P6" s="1"/>
      <c r="Q6" s="2">
        <f t="shared" ref="Q6:Q10" si="2">AVERAGE(N6:P6)</f>
        <v>15.399999999999999</v>
      </c>
    </row>
    <row r="7" spans="1:17" x14ac:dyDescent="0.25">
      <c r="A7" s="1" t="s">
        <v>7</v>
      </c>
      <c r="B7" s="1">
        <v>10.3</v>
      </c>
      <c r="C7" s="1">
        <v>13.3</v>
      </c>
      <c r="D7" s="1">
        <v>7</v>
      </c>
      <c r="E7" s="2">
        <f t="shared" si="0"/>
        <v>10.200000000000001</v>
      </c>
      <c r="G7" s="1" t="s">
        <v>7</v>
      </c>
      <c r="H7" s="1">
        <v>18.7</v>
      </c>
      <c r="I7" s="1">
        <v>13.5</v>
      </c>
      <c r="J7" s="1"/>
      <c r="K7" s="1">
        <f t="shared" si="1"/>
        <v>16.100000000000001</v>
      </c>
      <c r="M7" s="1" t="s">
        <v>7</v>
      </c>
      <c r="N7" s="1">
        <v>14.3</v>
      </c>
      <c r="O7" s="1">
        <v>16.3</v>
      </c>
      <c r="P7" s="1"/>
      <c r="Q7" s="1">
        <f t="shared" si="2"/>
        <v>15.3</v>
      </c>
    </row>
    <row r="8" spans="1:17" x14ac:dyDescent="0.25">
      <c r="A8" s="1" t="s">
        <v>8</v>
      </c>
      <c r="B8" s="1">
        <v>15.4</v>
      </c>
      <c r="C8" s="1">
        <v>10.1</v>
      </c>
      <c r="D8" s="1">
        <v>8</v>
      </c>
      <c r="E8" s="2">
        <f t="shared" si="0"/>
        <v>11.166666666666666</v>
      </c>
      <c r="G8" s="1" t="s">
        <v>8</v>
      </c>
      <c r="H8" s="1">
        <v>13.4</v>
      </c>
      <c r="I8" s="1">
        <v>14.5</v>
      </c>
      <c r="J8" s="1"/>
      <c r="K8" s="2">
        <f t="shared" si="1"/>
        <v>13.95</v>
      </c>
      <c r="M8" s="1" t="s">
        <v>8</v>
      </c>
      <c r="N8" s="1">
        <v>12.4</v>
      </c>
      <c r="O8" s="1">
        <v>10</v>
      </c>
      <c r="P8" s="1">
        <v>5</v>
      </c>
      <c r="Q8" s="2">
        <f t="shared" si="2"/>
        <v>9.1333333333333329</v>
      </c>
    </row>
    <row r="9" spans="1:17" x14ac:dyDescent="0.25">
      <c r="A9" s="1" t="s">
        <v>9</v>
      </c>
      <c r="B9" s="1">
        <v>20.2</v>
      </c>
      <c r="C9" s="1">
        <v>17.8</v>
      </c>
      <c r="D9" s="1"/>
      <c r="E9" s="2">
        <f t="shared" si="0"/>
        <v>19</v>
      </c>
      <c r="G9" s="1" t="s">
        <v>9</v>
      </c>
      <c r="H9" s="1">
        <v>18.7</v>
      </c>
      <c r="I9" s="1">
        <v>15.4</v>
      </c>
      <c r="J9" s="1">
        <v>10</v>
      </c>
      <c r="K9" s="2">
        <f t="shared" si="1"/>
        <v>14.700000000000001</v>
      </c>
      <c r="M9" s="1" t="s">
        <v>9</v>
      </c>
      <c r="N9" s="1">
        <v>11.2</v>
      </c>
      <c r="O9" s="1">
        <v>17.5</v>
      </c>
      <c r="P9" s="1">
        <v>5.2</v>
      </c>
      <c r="Q9" s="2">
        <f t="shared" si="2"/>
        <v>11.299999999999999</v>
      </c>
    </row>
    <row r="10" spans="1:17" x14ac:dyDescent="0.25">
      <c r="A10" s="1" t="s">
        <v>10</v>
      </c>
      <c r="B10" s="1">
        <v>14.2</v>
      </c>
      <c r="C10" s="1">
        <v>14.5</v>
      </c>
      <c r="D10" s="1"/>
      <c r="E10" s="2">
        <f t="shared" si="0"/>
        <v>14.35</v>
      </c>
      <c r="G10" s="1" t="s">
        <v>10</v>
      </c>
      <c r="H10" s="1">
        <v>16.7</v>
      </c>
      <c r="I10" s="1">
        <v>17.5</v>
      </c>
      <c r="J10" s="1">
        <v>6</v>
      </c>
      <c r="K10" s="2">
        <f t="shared" si="1"/>
        <v>13.4</v>
      </c>
      <c r="M10" s="1" t="s">
        <v>10</v>
      </c>
      <c r="N10" s="1">
        <v>12</v>
      </c>
      <c r="O10" s="1">
        <v>10</v>
      </c>
      <c r="P10" s="1">
        <v>4.3</v>
      </c>
      <c r="Q10" s="2">
        <f t="shared" si="2"/>
        <v>8.7666666666666675</v>
      </c>
    </row>
    <row r="12" spans="1:17" x14ac:dyDescent="0.25">
      <c r="A12" t="s">
        <v>11</v>
      </c>
      <c r="I12" t="s">
        <v>12</v>
      </c>
    </row>
    <row r="14" spans="1:17" x14ac:dyDescent="0.25">
      <c r="A14" s="11" t="s">
        <v>0</v>
      </c>
      <c r="B14" s="16" t="s">
        <v>13</v>
      </c>
      <c r="C14" s="17"/>
      <c r="D14" s="18"/>
      <c r="E14" s="11" t="s">
        <v>14</v>
      </c>
      <c r="F14" s="11" t="s">
        <v>2</v>
      </c>
      <c r="I14" s="1" t="s">
        <v>15</v>
      </c>
      <c r="J14" s="1">
        <v>2</v>
      </c>
    </row>
    <row r="15" spans="1:17" x14ac:dyDescent="0.25">
      <c r="A15" s="12"/>
      <c r="B15" s="6">
        <v>1</v>
      </c>
      <c r="C15" s="6">
        <v>2</v>
      </c>
      <c r="D15" s="6">
        <v>3</v>
      </c>
      <c r="E15" s="12"/>
      <c r="F15" s="12"/>
      <c r="H15" s="3"/>
      <c r="I15" s="1" t="s">
        <v>16</v>
      </c>
      <c r="J15" s="1">
        <v>3</v>
      </c>
      <c r="Q15" s="3"/>
    </row>
    <row r="16" spans="1:17" x14ac:dyDescent="0.25">
      <c r="A16" s="1" t="s">
        <v>5</v>
      </c>
      <c r="B16" s="2">
        <f t="shared" ref="B16:B21" si="3">(E5)</f>
        <v>18.100000000000001</v>
      </c>
      <c r="C16" s="2">
        <f t="shared" ref="C16:C21" si="4">(K5)</f>
        <v>11.100000000000001</v>
      </c>
      <c r="D16" s="2">
        <f>(Q5)</f>
        <v>16.95</v>
      </c>
      <c r="E16" s="2">
        <f>SUM(B16:D16)</f>
        <v>46.150000000000006</v>
      </c>
      <c r="F16" s="2">
        <f>AVERAGE(B16:D16)</f>
        <v>15.383333333333335</v>
      </c>
      <c r="I16" s="1" t="s">
        <v>17</v>
      </c>
      <c r="J16" s="1">
        <v>3</v>
      </c>
    </row>
    <row r="17" spans="1:17" x14ac:dyDescent="0.25">
      <c r="A17" s="1" t="s">
        <v>6</v>
      </c>
      <c r="B17" s="2">
        <f t="shared" si="3"/>
        <v>13.9</v>
      </c>
      <c r="C17" s="2">
        <f t="shared" si="4"/>
        <v>14.05</v>
      </c>
      <c r="D17" s="2">
        <f t="shared" ref="D17:D20" si="5">(Q6)</f>
        <v>15.399999999999999</v>
      </c>
      <c r="E17" s="2">
        <f t="shared" ref="E17:E21" si="6">SUM(B17:D17)</f>
        <v>43.35</v>
      </c>
      <c r="F17" s="2">
        <f t="shared" ref="F17:F21" si="7">AVERAGE(B17:D17)</f>
        <v>14.450000000000001</v>
      </c>
      <c r="H17" s="3"/>
      <c r="I17" s="1" t="s">
        <v>18</v>
      </c>
      <c r="J17" s="4">
        <f>(E22^2)/(J14*J15*J16)</f>
        <v>3385.7306172839508</v>
      </c>
    </row>
    <row r="18" spans="1:17" x14ac:dyDescent="0.25">
      <c r="A18" s="1" t="s">
        <v>7</v>
      </c>
      <c r="B18" s="2">
        <f t="shared" si="3"/>
        <v>10.200000000000001</v>
      </c>
      <c r="C18" s="1">
        <f t="shared" si="4"/>
        <v>16.100000000000001</v>
      </c>
      <c r="D18" s="1">
        <f t="shared" si="5"/>
        <v>15.3</v>
      </c>
      <c r="E18" s="2">
        <f t="shared" si="6"/>
        <v>41.600000000000009</v>
      </c>
      <c r="F18" s="2">
        <f t="shared" si="7"/>
        <v>13.866666666666669</v>
      </c>
    </row>
    <row r="19" spans="1:17" x14ac:dyDescent="0.25">
      <c r="A19" s="1" t="s">
        <v>8</v>
      </c>
      <c r="B19" s="2">
        <f t="shared" si="3"/>
        <v>11.166666666666666</v>
      </c>
      <c r="C19" s="2">
        <f t="shared" si="4"/>
        <v>13.95</v>
      </c>
      <c r="D19" s="2">
        <f t="shared" si="5"/>
        <v>9.1333333333333329</v>
      </c>
      <c r="E19" s="2">
        <f t="shared" si="6"/>
        <v>34.25</v>
      </c>
      <c r="F19" s="2">
        <f t="shared" si="7"/>
        <v>11.416666666666666</v>
      </c>
      <c r="I19" t="s">
        <v>19</v>
      </c>
    </row>
    <row r="20" spans="1:17" x14ac:dyDescent="0.25">
      <c r="A20" s="1" t="s">
        <v>9</v>
      </c>
      <c r="B20" s="2">
        <f t="shared" si="3"/>
        <v>19</v>
      </c>
      <c r="C20" s="2">
        <f t="shared" si="4"/>
        <v>14.700000000000001</v>
      </c>
      <c r="D20" s="2">
        <f t="shared" si="5"/>
        <v>11.299999999999999</v>
      </c>
      <c r="E20" s="2">
        <f t="shared" si="6"/>
        <v>45</v>
      </c>
      <c r="F20" s="2">
        <f t="shared" si="7"/>
        <v>15</v>
      </c>
      <c r="Q20" s="3"/>
    </row>
    <row r="21" spans="1:17" x14ac:dyDescent="0.25">
      <c r="A21" s="1" t="s">
        <v>10</v>
      </c>
      <c r="B21" s="2">
        <f t="shared" si="3"/>
        <v>14.35</v>
      </c>
      <c r="C21" s="2">
        <f t="shared" si="4"/>
        <v>13.4</v>
      </c>
      <c r="D21" s="2">
        <f>(Q10)</f>
        <v>8.7666666666666675</v>
      </c>
      <c r="E21" s="2">
        <f t="shared" si="6"/>
        <v>36.516666666666666</v>
      </c>
      <c r="F21" s="2">
        <f t="shared" si="7"/>
        <v>12.172222222222222</v>
      </c>
      <c r="I21" s="7" t="s">
        <v>20</v>
      </c>
      <c r="J21" s="7" t="s">
        <v>21</v>
      </c>
      <c r="K21" s="7" t="s">
        <v>22</v>
      </c>
      <c r="L21" s="7" t="s">
        <v>23</v>
      </c>
      <c r="M21" s="7" t="s">
        <v>24</v>
      </c>
      <c r="N21" s="7" t="s">
        <v>25</v>
      </c>
      <c r="O21" s="7" t="s">
        <v>26</v>
      </c>
      <c r="P21" s="7" t="s">
        <v>27</v>
      </c>
    </row>
    <row r="22" spans="1:17" x14ac:dyDescent="0.25">
      <c r="A22" s="1" t="s">
        <v>28</v>
      </c>
      <c r="B22" s="2">
        <f>SUM(B16:B21)</f>
        <v>86.716666666666669</v>
      </c>
      <c r="C22" s="2">
        <f t="shared" ref="C22:E22" si="8">SUM(C16:C21)</f>
        <v>83.300000000000011</v>
      </c>
      <c r="D22" s="2">
        <f t="shared" si="8"/>
        <v>76.849999999999994</v>
      </c>
      <c r="E22" s="2">
        <f t="shared" si="8"/>
        <v>246.86666666666667</v>
      </c>
      <c r="F22" s="2">
        <f>SUM(F16:F21)</f>
        <v>82.288888888888891</v>
      </c>
      <c r="I22" s="1" t="s">
        <v>29</v>
      </c>
      <c r="J22" s="1">
        <f>(J16-1)</f>
        <v>2</v>
      </c>
      <c r="K22" s="1">
        <f>SUMSQ(B22:D22)/6-J17</f>
        <v>8.368179012345081</v>
      </c>
      <c r="L22" s="1">
        <f>(K22/J22)</f>
        <v>4.1840895061725405</v>
      </c>
      <c r="M22" s="1">
        <f>(L22/L27)</f>
        <v>0.41431959068193708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37.980864197530991</v>
      </c>
      <c r="L23" s="1">
        <f t="shared" ref="L23:L27" si="9">(K23/J23)</f>
        <v>7.596172839506198</v>
      </c>
      <c r="M23" s="1">
        <f>(L23/L27)</f>
        <v>0.75219309170382542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30</v>
      </c>
      <c r="I24" s="1" t="s">
        <v>31</v>
      </c>
      <c r="J24" s="1">
        <f>(J14-1)</f>
        <v>1</v>
      </c>
      <c r="K24" s="1">
        <f>SUMSQ(E27:E28)/(J16*J15)-J17</f>
        <v>13.061728395062346</v>
      </c>
      <c r="L24" s="1">
        <f t="shared" si="9"/>
        <v>13.061728395062346</v>
      </c>
      <c r="M24" s="1">
        <f>(L24/L27)</f>
        <v>1.293406834212619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1" t="s">
        <v>31</v>
      </c>
      <c r="B25" s="13" t="s">
        <v>32</v>
      </c>
      <c r="C25" s="14"/>
      <c r="D25" s="15"/>
      <c r="E25" s="11" t="s">
        <v>28</v>
      </c>
      <c r="F25" s="11" t="s">
        <v>2</v>
      </c>
      <c r="I25" s="1" t="s">
        <v>32</v>
      </c>
      <c r="J25" s="1">
        <f>(J15-1)</f>
        <v>2</v>
      </c>
      <c r="K25" s="1">
        <f>SUMSQ(B29:D29)/(J16*J14)-J17</f>
        <v>9.6187345679009013</v>
      </c>
      <c r="L25" s="1">
        <f t="shared" si="9"/>
        <v>4.8093672839504507</v>
      </c>
      <c r="M25" s="1">
        <f>(L25/L27)</f>
        <v>0.47623624723750835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2"/>
      <c r="B26" s="6" t="s">
        <v>33</v>
      </c>
      <c r="C26" s="6" t="s">
        <v>34</v>
      </c>
      <c r="D26" s="6" t="s">
        <v>35</v>
      </c>
      <c r="E26" s="12"/>
      <c r="F26" s="12"/>
      <c r="I26" s="1" t="s">
        <v>40</v>
      </c>
      <c r="J26" s="1">
        <f>(J23-J24-J25)</f>
        <v>2</v>
      </c>
      <c r="K26" s="1">
        <f>(K23-K24-K25)</f>
        <v>15.300401234567744</v>
      </c>
      <c r="L26" s="1">
        <f t="shared" si="9"/>
        <v>7.6502006172838719</v>
      </c>
      <c r="M26" s="1">
        <f>(L26/L27)</f>
        <v>0.75754306491574586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36</v>
      </c>
      <c r="B27" s="2">
        <f>(E16)</f>
        <v>46.150000000000006</v>
      </c>
      <c r="C27" s="2">
        <f>(E17)</f>
        <v>43.35</v>
      </c>
      <c r="D27" s="2">
        <f>(E18)</f>
        <v>41.600000000000009</v>
      </c>
      <c r="E27" s="2">
        <f>SUM(B27:D27)</f>
        <v>131.10000000000002</v>
      </c>
      <c r="F27" s="2">
        <f>E27/9</f>
        <v>14.56666666666667</v>
      </c>
      <c r="H27" s="3"/>
      <c r="I27" s="1" t="s">
        <v>37</v>
      </c>
      <c r="J27" s="1">
        <f>(J28-J22-J23)</f>
        <v>10</v>
      </c>
      <c r="K27" s="1">
        <f>(K28-K23-K22)</f>
        <v>100.98700617284021</v>
      </c>
      <c r="L27" s="1">
        <f t="shared" si="9"/>
        <v>10.09870061728402</v>
      </c>
      <c r="M27" s="5"/>
      <c r="N27" s="5"/>
      <c r="O27" s="5"/>
      <c r="P27" s="5"/>
    </row>
    <row r="28" spans="1:17" x14ac:dyDescent="0.25">
      <c r="A28" s="1" t="s">
        <v>38</v>
      </c>
      <c r="B28" s="2">
        <f>(E19)</f>
        <v>34.25</v>
      </c>
      <c r="C28" s="2">
        <f>(E20)</f>
        <v>45</v>
      </c>
      <c r="D28" s="2">
        <f>(E21)</f>
        <v>36.516666666666666</v>
      </c>
      <c r="E28" s="2">
        <f>SUM(B28:D28)</f>
        <v>115.76666666666667</v>
      </c>
      <c r="F28" s="2">
        <f>E28/9</f>
        <v>12.862962962962962</v>
      </c>
      <c r="I28" s="1" t="s">
        <v>28</v>
      </c>
      <c r="J28" s="1">
        <f>(J14*J15*J16-1)</f>
        <v>17</v>
      </c>
      <c r="K28" s="1">
        <f>SUMSQ(B16:D21)-J17</f>
        <v>147.33604938271628</v>
      </c>
      <c r="L28" s="5"/>
      <c r="M28" s="5"/>
      <c r="N28" s="5"/>
      <c r="O28" s="5"/>
      <c r="P28" s="5"/>
    </row>
    <row r="29" spans="1:17" x14ac:dyDescent="0.25">
      <c r="A29" s="1" t="s">
        <v>28</v>
      </c>
      <c r="B29" s="2">
        <f>SUM(B27:B28)</f>
        <v>80.400000000000006</v>
      </c>
      <c r="C29" s="2">
        <f t="shared" ref="C29:E29" si="11">SUM(C27:C28)</f>
        <v>88.35</v>
      </c>
      <c r="D29" s="2">
        <f t="shared" si="11"/>
        <v>78.116666666666674</v>
      </c>
      <c r="E29" s="2">
        <f t="shared" si="11"/>
        <v>246.86666666666667</v>
      </c>
      <c r="F29" s="5"/>
      <c r="H29" s="3"/>
    </row>
    <row r="30" spans="1:17" x14ac:dyDescent="0.25">
      <c r="A30" s="1" t="s">
        <v>2</v>
      </c>
      <c r="B30" s="2">
        <f>(B29/6)</f>
        <v>13.4</v>
      </c>
      <c r="C30" s="2">
        <f>(C29/6)</f>
        <v>14.725</v>
      </c>
      <c r="D30" s="2">
        <f>(D29/6)</f>
        <v>13.019444444444446</v>
      </c>
      <c r="E30" s="5"/>
      <c r="F30" s="5"/>
    </row>
    <row r="31" spans="1:17" x14ac:dyDescent="0.25">
      <c r="I31" t="s">
        <v>0</v>
      </c>
      <c r="J31" t="s">
        <v>41</v>
      </c>
      <c r="K31" t="s">
        <v>44</v>
      </c>
    </row>
    <row r="32" spans="1:17" x14ac:dyDescent="0.25">
      <c r="I32" t="s">
        <v>36</v>
      </c>
      <c r="J32">
        <f>(E27/9)</f>
        <v>14.56666666666667</v>
      </c>
      <c r="K32" t="s">
        <v>45</v>
      </c>
    </row>
    <row r="33" spans="7:12" x14ac:dyDescent="0.25">
      <c r="H33" s="9"/>
      <c r="I33" t="s">
        <v>38</v>
      </c>
      <c r="J33">
        <f>(E28/9)</f>
        <v>12.862962962962962</v>
      </c>
      <c r="K33" t="s">
        <v>45</v>
      </c>
      <c r="L33">
        <f>(J34+J33)</f>
        <v>16.200759787676169</v>
      </c>
    </row>
    <row r="34" spans="7:12" x14ac:dyDescent="0.25">
      <c r="G34" t="s">
        <v>43</v>
      </c>
      <c r="H34" s="9">
        <v>3.1509999999999998</v>
      </c>
      <c r="I34" t="s">
        <v>42</v>
      </c>
      <c r="J34">
        <f>(H34*(L27/9)^0.5)</f>
        <v>3.3377968247132079</v>
      </c>
      <c r="L34">
        <f>(J34+J32)</f>
        <v>17.904463491379879</v>
      </c>
    </row>
    <row r="35" spans="7:12" x14ac:dyDescent="0.25">
      <c r="H35" s="9"/>
      <c r="I35" t="s">
        <v>33</v>
      </c>
      <c r="J35">
        <f>(B29/6)</f>
        <v>13.4</v>
      </c>
      <c r="K35" t="s">
        <v>45</v>
      </c>
    </row>
    <row r="36" spans="7:12" x14ac:dyDescent="0.25">
      <c r="I36" t="s">
        <v>34</v>
      </c>
      <c r="J36">
        <f>(C29/6)</f>
        <v>14.725</v>
      </c>
      <c r="K36" t="s">
        <v>45</v>
      </c>
    </row>
    <row r="37" spans="7:12" x14ac:dyDescent="0.25">
      <c r="H37" s="9"/>
      <c r="I37" t="s">
        <v>35</v>
      </c>
      <c r="J37">
        <f>(D29/6)</f>
        <v>13.019444444444446</v>
      </c>
      <c r="K37" t="s">
        <v>45</v>
      </c>
      <c r="L37">
        <f>(J38+J37)</f>
        <v>18.049270016482634</v>
      </c>
    </row>
    <row r="38" spans="7:12" x14ac:dyDescent="0.25">
      <c r="G38" t="s">
        <v>46</v>
      </c>
      <c r="H38" s="9">
        <v>3.8769999999999998</v>
      </c>
      <c r="I38" t="s">
        <v>42</v>
      </c>
      <c r="J38">
        <f>(H38*(L27/6)^0.5)</f>
        <v>5.0298255720381881</v>
      </c>
      <c r="L38">
        <f>(J38+J35)</f>
        <v>18.42982557203819</v>
      </c>
    </row>
    <row r="39" spans="7:12" x14ac:dyDescent="0.25">
      <c r="H39" s="9"/>
    </row>
  </sheetData>
  <mergeCells count="17"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  <mergeCell ref="A25:A26"/>
    <mergeCell ref="B25:D25"/>
    <mergeCell ref="E25:E26"/>
    <mergeCell ref="F25:F26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2023-03-06T05:59:57Z</dcterms:created>
  <dcterms:modified xsi:type="dcterms:W3CDTF">2023-05-15T07:14:21Z</dcterms:modified>
</cp:coreProperties>
</file>